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 MAY CU\DAI HOC- THAI BINH\KE HOACH TOAN KHOA\ke hoach chung toan khoa\"/>
    </mc:Choice>
  </mc:AlternateContent>
  <bookViews>
    <workbookView xWindow="0" yWindow="0" windowWidth="20400" windowHeight="8340" firstSheet="5" activeTab="5"/>
  </bookViews>
  <sheets>
    <sheet name="MAU DANG KY KHTK" sheetId="7" state="hidden" r:id="rId1"/>
    <sheet name="TONG HOP KET QUA THUC HIEN" sheetId="8" state="hidden" r:id="rId2"/>
    <sheet name="2015" sheetId="9" state="hidden" r:id="rId3"/>
    <sheet name="2016" sheetId="5" state="hidden" r:id="rId4"/>
    <sheet name="2017" sheetId="1" state="hidden" r:id="rId5"/>
    <sheet name="2018" sheetId="2" r:id="rId6"/>
    <sheet name="2019" sheetId="3" state="hidden" r:id="rId7"/>
    <sheet name="2020" sheetId="4" state="hidden" r:id="rId8"/>
    <sheet name="2021" sheetId="6" state="hidden" r:id="rId9"/>
  </sheets>
  <definedNames>
    <definedName name="_xlnm.Print_Area" localSheetId="4">'2017'!$A$1:$T$34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9" l="1"/>
  <c r="L23" i="4" l="1"/>
  <c r="M23" i="4"/>
  <c r="L24" i="4"/>
  <c r="M24" i="4"/>
  <c r="M25" i="4"/>
  <c r="M22" i="4"/>
  <c r="M21" i="4"/>
  <c r="M20" i="4"/>
  <c r="M18" i="4"/>
  <c r="M14" i="4"/>
  <c r="M15" i="4"/>
  <c r="M16" i="4"/>
  <c r="M17" i="4"/>
  <c r="M13" i="4"/>
  <c r="M12" i="4"/>
  <c r="M11" i="4"/>
  <c r="M10" i="4"/>
  <c r="M9" i="4"/>
  <c r="M18" i="3"/>
  <c r="M17" i="3"/>
  <c r="M16" i="3"/>
  <c r="M15" i="3"/>
  <c r="M14" i="3"/>
  <c r="M13" i="3"/>
  <c r="M12" i="3"/>
  <c r="M11" i="3"/>
  <c r="M10" i="3"/>
  <c r="M9" i="3"/>
  <c r="H26" i="5" l="1"/>
</calcChain>
</file>

<file path=xl/sharedStrings.xml><?xml version="1.0" encoding="utf-8"?>
<sst xmlns="http://schemas.openxmlformats.org/spreadsheetml/2006/main" count="1202" uniqueCount="237">
  <si>
    <t>Trình độ</t>
  </si>
  <si>
    <t>Ngành học</t>
  </si>
  <si>
    <t>Loại</t>
  </si>
  <si>
    <t>H. thức</t>
  </si>
  <si>
    <t>Khóa</t>
  </si>
  <si>
    <t>SL nhập học</t>
  </si>
  <si>
    <t>Thời gian KH</t>
  </si>
  <si>
    <t>Số HP</t>
  </si>
  <si>
    <t>Số TC</t>
  </si>
  <si>
    <t xml:space="preserve">Tỷ lệ TN </t>
  </si>
  <si>
    <t>Tỷ lệ TH</t>
  </si>
  <si>
    <t>TG</t>
  </si>
  <si>
    <t>TN TB</t>
  </si>
  <si>
    <t>Mức đô HL của NH</t>
  </si>
  <si>
    <t>Mức đô HL của NTD</t>
  </si>
  <si>
    <t>NH</t>
  </si>
  <si>
    <t>TN</t>
  </si>
  <si>
    <t>Số HK</t>
  </si>
  <si>
    <t>DH</t>
  </si>
  <si>
    <t>CNKT Cơ khí</t>
  </si>
  <si>
    <t>TT</t>
  </si>
  <si>
    <t>CQ</t>
  </si>
  <si>
    <t>4,3</t>
  </si>
  <si>
    <t>CNKT Đ-ĐT</t>
  </si>
  <si>
    <t>CNTT</t>
  </si>
  <si>
    <t>Kế toán</t>
  </si>
  <si>
    <t>Luật</t>
  </si>
  <si>
    <t>Kinh tế</t>
  </si>
  <si>
    <t>QTKD</t>
  </si>
  <si>
    <t>Lt C-D</t>
  </si>
  <si>
    <t>1,7</t>
  </si>
  <si>
    <t>CD</t>
  </si>
  <si>
    <t>CNM</t>
  </si>
  <si>
    <t>2,7</t>
  </si>
  <si>
    <t>TKTT</t>
  </si>
  <si>
    <t>2,2</t>
  </si>
  <si>
    <t>CNKt ô tô</t>
  </si>
  <si>
    <t>CNKt cơ khí</t>
  </si>
  <si>
    <t>CNKt Đ- ĐT</t>
  </si>
  <si>
    <t xml:space="preserve">KTML&amp;ĐHKK </t>
  </si>
  <si>
    <t>KẾ HOẠCH ĐÀO TẠO TOÀN KHÓA</t>
  </si>
  <si>
    <t>NĂM  2017</t>
  </si>
  <si>
    <t>08/2017</t>
  </si>
  <si>
    <t>07/2021</t>
  </si>
  <si>
    <t>01/2019</t>
  </si>
  <si>
    <t>Chuyên ngành</t>
  </si>
  <si>
    <t>Lớp</t>
  </si>
  <si>
    <t>DH6-CK</t>
  </si>
  <si>
    <t>CD17-CK</t>
  </si>
  <si>
    <t>DH6-CNTT1;
DH6-CNTT2</t>
  </si>
  <si>
    <t>CD17-KTTH</t>
  </si>
  <si>
    <t>Kế toán tổng hợp
Kế toán doanh nghiệp</t>
  </si>
  <si>
    <t>DH6-KTTH:
DH6-KTDN</t>
  </si>
  <si>
    <t>DH6-QTKD</t>
  </si>
  <si>
    <t>CD17-TKTT</t>
  </si>
  <si>
    <t>Luật  học</t>
  </si>
  <si>
    <t>Quản lý kinh tế</t>
  </si>
  <si>
    <t>Quản trị Kd tổng hợp</t>
  </si>
  <si>
    <t>Kế toán tổng hợp</t>
  </si>
  <si>
    <t>Công nghệ May</t>
  </si>
  <si>
    <t>Thiết kế thời trang</t>
  </si>
  <si>
    <t>Công nghệ KT ô tô</t>
  </si>
  <si>
    <t>Công nghệ KT cơ khí</t>
  </si>
  <si>
    <t>Công nghệ KT Đ ĐT</t>
  </si>
  <si>
    <t>Kỹ thuật ML&amp;ĐHKK</t>
  </si>
  <si>
    <t>Công nghệ thông tin</t>
  </si>
  <si>
    <t>DH6-QLKT</t>
  </si>
  <si>
    <t>DHLT4-KTTH</t>
  </si>
  <si>
    <t>CD17-CNM1;
CD17-CNM2;
CD17-CNM3</t>
  </si>
  <si>
    <t>CD17-OT1;
CD17-OT2</t>
  </si>
  <si>
    <t>CD17-ML</t>
  </si>
  <si>
    <t>07/2019</t>
  </si>
  <si>
    <t>DH6-LUẬT1;
DH6-LUẬT2</t>
  </si>
  <si>
    <t>Điện công nghiệp
Điện tử công nghiệp</t>
  </si>
  <si>
    <t>DH6-DCN1;
DH6--DCN2;
DH6-DTCN</t>
  </si>
  <si>
    <t>NĂM  2018</t>
  </si>
  <si>
    <t>NĂM  2019</t>
  </si>
  <si>
    <t>NĂM  2020</t>
  </si>
  <si>
    <t>M</t>
  </si>
  <si>
    <t>ĐĂNG KÝ CHỈ TIÊU KẾ HOẠCH TOÀN KHÓA</t>
  </si>
  <si>
    <t>NĂM …..</t>
  </si>
  <si>
    <t>Đăng ký khóa trước</t>
  </si>
  <si>
    <t>Đăng ký chỉ tiêu khóa mới</t>
  </si>
  <si>
    <t>Nội dung</t>
  </si>
  <si>
    <t>Bộ phận/cá nhân thực hiện</t>
  </si>
  <si>
    <t>Thời gian thực hiện</t>
  </si>
  <si>
    <t>Sản phẩm</t>
  </si>
  <si>
    <t>Phương pháp thực hiện đảm bảo tỷ lệ  đăng ký:</t>
  </si>
  <si>
    <t>TỔNG HỢP KẾT QUẢ THỰC HIỆN KẾ HOẠCH ĐÀO TẠO TOÀN KHÓA</t>
  </si>
  <si>
    <t>Số lượng cuối khóa</t>
  </si>
  <si>
    <t>Số lượng TH</t>
  </si>
  <si>
    <t>Tỷ lệ TN đúng hạn</t>
  </si>
  <si>
    <t xml:space="preserve">Số lượng tốt nghiệp đúng hạn </t>
  </si>
  <si>
    <t>Tỷ lệ TN  đúng hạn</t>
  </si>
  <si>
    <t xml:space="preserve">Tỷ lệ TN đúng hạn </t>
  </si>
  <si>
    <t>CD17-DCN1;
cd17-ĐCN2</t>
  </si>
  <si>
    <t>CNKT Điện - Điện tử</t>
  </si>
  <si>
    <t>Điện công nghiệp
Điện - Điện tử</t>
  </si>
  <si>
    <t>CNKT cơ khí</t>
  </si>
  <si>
    <t>DHKT5A1, DHKT5A2, DHKT5A3</t>
  </si>
  <si>
    <t>DHQLKT5</t>
  </si>
  <si>
    <t>DHQTKD5</t>
  </si>
  <si>
    <t>DHCNTT5</t>
  </si>
  <si>
    <t>DHDI5A1, DHDI5A2, DHDI5A3, DHDI5A4</t>
  </si>
  <si>
    <t>NĂM  2016</t>
  </si>
  <si>
    <t>Luật học</t>
  </si>
  <si>
    <t>8/2016</t>
  </si>
  <si>
    <t>7/2020</t>
  </si>
  <si>
    <t>CHỈ SỐ THỰC HIỆN</t>
  </si>
  <si>
    <t>TG
TN
TB</t>
  </si>
  <si>
    <t>CHU KỲ 5 NĂM (2016- 2020)</t>
  </si>
  <si>
    <t>Công nghệ may</t>
  </si>
  <si>
    <t>Công nghệ kỹ thuật ô tô</t>
  </si>
  <si>
    <t>CĐCNM16A, CĐCNM16A2, CĐCNM16A3</t>
  </si>
  <si>
    <t>CĐKT16</t>
  </si>
  <si>
    <t>CÐOT16A1</t>
  </si>
  <si>
    <t>CÐCK16A1</t>
  </si>
  <si>
    <t>CÐĐI16A1</t>
  </si>
  <si>
    <t>7/2019</t>
  </si>
  <si>
    <t>NCTR2A1</t>
  </si>
  <si>
    <t>NCML2A1</t>
  </si>
  <si>
    <t>NCOT2A1</t>
  </si>
  <si>
    <t>NCDI2A1</t>
  </si>
  <si>
    <t>Nghề</t>
  </si>
  <si>
    <t>May thời trang</t>
  </si>
  <si>
    <t>Công nghệ ô tô</t>
  </si>
  <si>
    <t xml:space="preserve">Điện công nghiệp
</t>
  </si>
  <si>
    <t>CDN</t>
  </si>
  <si>
    <t>TOÀN TRƯỜNG</t>
  </si>
  <si>
    <t>DHKCK5</t>
  </si>
  <si>
    <t>DHLA5A1; DHLA5A2</t>
  </si>
  <si>
    <t>VLVH</t>
  </si>
  <si>
    <t>DHLA5A3</t>
  </si>
  <si>
    <t>3,3</t>
  </si>
  <si>
    <t>DH7-CK</t>
  </si>
  <si>
    <t>DH7-CNTT</t>
  </si>
  <si>
    <t>DH7-ĐCN, 
DH7-ĐTCN</t>
  </si>
  <si>
    <t>DH7-KTTH1, 
DH7-KTTH2</t>
  </si>
  <si>
    <t>DH7-LUẬT</t>
  </si>
  <si>
    <t>DH7-QLKT</t>
  </si>
  <si>
    <t>DH7-QTKD</t>
  </si>
  <si>
    <t>DH7-TCNH</t>
  </si>
  <si>
    <t>TCNH</t>
  </si>
  <si>
    <t>8/2018</t>
  </si>
  <si>
    <t>9/2018</t>
  </si>
  <si>
    <t>8/2022</t>
  </si>
  <si>
    <t>ss</t>
  </si>
  <si>
    <t>8/2020</t>
  </si>
  <si>
    <t>DHSS1-KTTH</t>
  </si>
  <si>
    <t>4,25</t>
  </si>
  <si>
    <t>LTC-D</t>
  </si>
  <si>
    <t>LTT-D</t>
  </si>
  <si>
    <t>12/2018</t>
  </si>
  <si>
    <t>DHLT5A</t>
  </si>
  <si>
    <t>DHLT5B</t>
  </si>
  <si>
    <t>8/2021</t>
  </si>
  <si>
    <t>2,3</t>
  </si>
  <si>
    <t>CD18-DCN, 
CD18-DDT</t>
  </si>
  <si>
    <t>CD18-CK</t>
  </si>
  <si>
    <t>CD18-CNM1, CD18-CNM2, CD18-CNM3,
CD18-CNM4</t>
  </si>
  <si>
    <t>CD18-OT1</t>
  </si>
  <si>
    <t>CD18-KTML</t>
  </si>
  <si>
    <t>Kỹ thuật máy lạnh &amp; ĐHKK</t>
  </si>
  <si>
    <t>1/2021</t>
  </si>
  <si>
    <t>2,6</t>
  </si>
  <si>
    <t>DH8-CK</t>
  </si>
  <si>
    <t>DH8-CNTT</t>
  </si>
  <si>
    <t>DH8-DCN,
 DH8-DTCN</t>
  </si>
  <si>
    <t>DH8-KTTH</t>
  </si>
  <si>
    <t>DH8-LUẬT</t>
  </si>
  <si>
    <t>DH8-QLKT</t>
  </si>
  <si>
    <t>DH8-QTKD</t>
  </si>
  <si>
    <t>DH8-TCNH</t>
  </si>
  <si>
    <t>DHLT6-KTTH A2</t>
  </si>
  <si>
    <t>DHVB2K2-KT A2</t>
  </si>
  <si>
    <t>CDLT1-DVPL</t>
  </si>
  <si>
    <t>CD19-DCN, 
CD19-DDT</t>
  </si>
  <si>
    <t>CD19-CK</t>
  </si>
  <si>
    <t>CD19-CNM1, CD19-CNM2, CD19-CNM3,</t>
  </si>
  <si>
    <t>CD19-OT1</t>
  </si>
  <si>
    <t>CD19-KTTH</t>
  </si>
  <si>
    <t>CD19-KTML</t>
  </si>
  <si>
    <t>Dịch vụ pháp lý</t>
  </si>
  <si>
    <t>QTKD tổng hợp</t>
  </si>
  <si>
    <t>Quản trị kinh doanh tổng hợp</t>
  </si>
  <si>
    <t>Tài chính ngân hàng</t>
  </si>
  <si>
    <t>LT C-D</t>
  </si>
  <si>
    <t>VB2</t>
  </si>
  <si>
    <t>9/2019</t>
  </si>
  <si>
    <t>8/2023</t>
  </si>
  <si>
    <t>12/2019</t>
  </si>
  <si>
    <t>12/2021</t>
  </si>
  <si>
    <t>5/2021</t>
  </si>
  <si>
    <t>4,2</t>
  </si>
  <si>
    <t>Theo SV</t>
  </si>
  <si>
    <t>3,6</t>
  </si>
  <si>
    <t>1,6</t>
  </si>
  <si>
    <t>DH9-CK</t>
  </si>
  <si>
    <t>DH9-CNTT</t>
  </si>
  <si>
    <t>DH9-QLKT</t>
  </si>
  <si>
    <t>DH9-LUẬT</t>
  </si>
  <si>
    <t>DH9-QTKD</t>
  </si>
  <si>
    <t>DH9-TCNH</t>
  </si>
  <si>
    <t>DHLT6-KTTH A1</t>
  </si>
  <si>
    <t>DHLT6-KTTH B1</t>
  </si>
  <si>
    <t>DHVB2K3-KTTH</t>
  </si>
  <si>
    <t>DHLT6-CNTTA1</t>
  </si>
  <si>
    <t>DHLT6-CNTTB1</t>
  </si>
  <si>
    <t>DHLT6-LUAT B</t>
  </si>
  <si>
    <t>DHLT6-LUAT A</t>
  </si>
  <si>
    <t>DHVLVH3-LUAT1</t>
  </si>
  <si>
    <t>Thông thường</t>
  </si>
  <si>
    <t>LT cd-dh</t>
  </si>
  <si>
    <t>LT tc-dh</t>
  </si>
  <si>
    <t>Điện tử công nghiệp</t>
  </si>
  <si>
    <t>DH9-DTCN,</t>
  </si>
  <si>
    <t xml:space="preserve">DH9-DCN, </t>
  </si>
  <si>
    <t>Điện công nghiệp</t>
  </si>
  <si>
    <t xml:space="preserve">DH9-KTTH, </t>
  </si>
  <si>
    <t>9/2020</t>
  </si>
  <si>
    <t>12/2020</t>
  </si>
  <si>
    <t>8/2024</t>
  </si>
  <si>
    <t>7/2022</t>
  </si>
  <si>
    <t>7/2023</t>
  </si>
  <si>
    <t>4,15</t>
  </si>
  <si>
    <t>TG TN TB</t>
  </si>
  <si>
    <t>Từng SV</t>
  </si>
  <si>
    <t>Tỷ lệ TN việc làm sau 6 tháng</t>
  </si>
  <si>
    <t>Tỷ lệ TN việc làm sau 1 năm</t>
  </si>
  <si>
    <t>NĂM  2015</t>
  </si>
  <si>
    <t>DHCK4</t>
  </si>
  <si>
    <t>8/2015</t>
  </si>
  <si>
    <t>7/2029</t>
  </si>
  <si>
    <t>vb2</t>
  </si>
  <si>
    <t>DH1-KTTH-VB2</t>
  </si>
  <si>
    <t>04/2018</t>
  </si>
  <si>
    <t>Tùy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</si>
</sst>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Microsoft Sans Serif"/>
      <family val="2"/>
    </font>
    <font>
      <i/>
      <sz val="10"/>
      <color theme="1"/>
      <name val="Microsoft Sans Serif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Microsoft Sans Serif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icrosoft Sans Serif"/>
      <family val="2"/>
    </font>
    <font>
      <b/>
      <sz val="10"/>
      <color theme="1"/>
      <name val="Times New Roman"/>
      <family val="1"/>
    </font>
    <font>
      <sz val="10"/>
      <color theme="1"/>
      <name val="Microsoft Sans Serif"/>
      <family val="2"/>
    </font>
    <font>
      <sz val="10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4" fillId="0" borderId="1" xfId="0" quotePrefix="1" applyNumberFormat="1" applyFont="1" applyBorder="1" applyAlignment="1">
      <alignment horizontal="center" vertical="center" wrapText="1"/>
    </xf>
    <xf numFmtId="17" fontId="4" fillId="0" borderId="4" xfId="0" quotePrefix="1" applyNumberFormat="1" applyFont="1" applyBorder="1" applyAlignment="1">
      <alignment horizontal="center" vertical="center" wrapText="1"/>
    </xf>
    <xf numFmtId="17" fontId="4" fillId="0" borderId="6" xfId="0" quotePrefix="1" applyNumberFormat="1" applyFont="1" applyBorder="1" applyAlignment="1">
      <alignment horizontal="center" vertical="center" wrapText="1"/>
    </xf>
    <xf numFmtId="17" fontId="3" fillId="0" borderId="6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" fontId="4" fillId="0" borderId="9" xfId="0" quotePrefix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justify" vertical="center" wrapText="1"/>
    </xf>
    <xf numFmtId="17" fontId="3" fillId="0" borderId="9" xfId="0" quotePrefix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9" fillId="0" borderId="0" xfId="0" applyFont="1"/>
    <xf numFmtId="0" fontId="4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17" fontId="10" fillId="0" borderId="9" xfId="0" quotePrefix="1" applyNumberFormat="1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17" fontId="11" fillId="0" borderId="9" xfId="0" quotePrefix="1" applyNumberFormat="1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justify"/>
    </xf>
    <xf numFmtId="0" fontId="8" fillId="0" borderId="9" xfId="0" applyFont="1" applyBorder="1" applyAlignment="1">
      <alignment horizontal="justify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17" fontId="8" fillId="0" borderId="9" xfId="0" quotePrefix="1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5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wrapText="1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justify"/>
    </xf>
    <xf numFmtId="9" fontId="0" fillId="0" borderId="9" xfId="0" applyNumberFormat="1" applyBorder="1"/>
    <xf numFmtId="9" fontId="0" fillId="0" borderId="9" xfId="0" applyNumberFormat="1" applyBorder="1" applyAlignment="1">
      <alignment vertical="center"/>
    </xf>
    <xf numFmtId="9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17" fontId="14" fillId="0" borderId="9" xfId="0" quotePrefix="1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7" fontId="13" fillId="0" borderId="9" xfId="0" quotePrefix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" fontId="4" fillId="0" borderId="0" xfId="0" quotePrefix="1" applyNumberFormat="1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9" xfId="0" applyNumberFormat="1" applyFont="1" applyBorder="1"/>
    <xf numFmtId="0" fontId="1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0" fillId="0" borderId="0" xfId="0" applyFill="1"/>
    <xf numFmtId="0" fontId="4" fillId="0" borderId="9" xfId="0" applyFont="1" applyBorder="1" applyAlignment="1">
      <alignment horizontal="justify" vertical="center" wrapText="1"/>
    </xf>
    <xf numFmtId="10" fontId="11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TRƯỜNG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ĐẠI HỌC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ĐƠN VỊ.........................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333375</xdr:colOff>
      <xdr:row>22</xdr:row>
      <xdr:rowOff>95250</xdr:rowOff>
    </xdr:from>
    <xdr:to>
      <xdr:col>18</xdr:col>
      <xdr:colOff>0</xdr:colOff>
      <xdr:row>25</xdr:row>
      <xdr:rowOff>9525</xdr:rowOff>
    </xdr:to>
    <xdr:sp macro="" textlink="">
      <xdr:nvSpPr>
        <xdr:cNvPr id="3" name="TextBox 2"/>
        <xdr:cNvSpPr txBox="1"/>
      </xdr:nvSpPr>
      <xdr:spPr>
        <a:xfrm>
          <a:off x="8001000" y="4867275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TRƯỞNG ĐƠN VỊ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34290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TRƯỜNG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ĐẠI HỌC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ĐƠN VỊ.........................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600076</xdr:colOff>
      <xdr:row>9</xdr:row>
      <xdr:rowOff>95250</xdr:rowOff>
    </xdr:from>
    <xdr:to>
      <xdr:col>20</xdr:col>
      <xdr:colOff>552450</xdr:colOff>
      <xdr:row>13</xdr:row>
      <xdr:rowOff>133350</xdr:rowOff>
    </xdr:to>
    <xdr:sp macro="" textlink="">
      <xdr:nvSpPr>
        <xdr:cNvPr id="3" name="TextBox 2"/>
        <xdr:cNvSpPr txBox="1"/>
      </xdr:nvSpPr>
      <xdr:spPr>
        <a:xfrm>
          <a:off x="9448801" y="2428875"/>
          <a:ext cx="3133724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....... tháng ........ năm ..................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209551</xdr:colOff>
      <xdr:row>26</xdr:row>
      <xdr:rowOff>38100</xdr:rowOff>
    </xdr:from>
    <xdr:to>
      <xdr:col>17</xdr:col>
      <xdr:colOff>485776</xdr:colOff>
      <xdr:row>29</xdr:row>
      <xdr:rowOff>161925</xdr:rowOff>
    </xdr:to>
    <xdr:sp macro="" textlink="">
      <xdr:nvSpPr>
        <xdr:cNvPr id="3" name="TextBox 2"/>
        <xdr:cNvSpPr txBox="1"/>
      </xdr:nvSpPr>
      <xdr:spPr>
        <a:xfrm>
          <a:off x="8877301" y="7458075"/>
          <a:ext cx="236220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2016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933450</xdr:colOff>
      <xdr:row>26</xdr:row>
      <xdr:rowOff>19050</xdr:rowOff>
    </xdr:from>
    <xdr:to>
      <xdr:col>4</xdr:col>
      <xdr:colOff>561975</xdr:colOff>
      <xdr:row>29</xdr:row>
      <xdr:rowOff>142875</xdr:rowOff>
    </xdr:to>
    <xdr:sp macro="" textlink="">
      <xdr:nvSpPr>
        <xdr:cNvPr id="4" name="TextBox 3"/>
        <xdr:cNvSpPr txBox="1"/>
      </xdr:nvSpPr>
      <xdr:spPr>
        <a:xfrm>
          <a:off x="1543050" y="7439025"/>
          <a:ext cx="25336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BAN GIÁM HIỆU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352426</xdr:colOff>
      <xdr:row>26</xdr:row>
      <xdr:rowOff>142875</xdr:rowOff>
    </xdr:from>
    <xdr:to>
      <xdr:col>19</xdr:col>
      <xdr:colOff>523876</xdr:colOff>
      <xdr:row>34</xdr:row>
      <xdr:rowOff>47625</xdr:rowOff>
    </xdr:to>
    <xdr:sp macro="" textlink="">
      <xdr:nvSpPr>
        <xdr:cNvPr id="3" name="TextBox 2"/>
        <xdr:cNvSpPr txBox="1"/>
      </xdr:nvSpPr>
      <xdr:spPr>
        <a:xfrm>
          <a:off x="10001251" y="7362825"/>
          <a:ext cx="2362200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2016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333375</xdr:colOff>
      <xdr:row>26</xdr:row>
      <xdr:rowOff>123826</xdr:rowOff>
    </xdr:from>
    <xdr:to>
      <xdr:col>3</xdr:col>
      <xdr:colOff>571500</xdr:colOff>
      <xdr:row>33</xdr:row>
      <xdr:rowOff>180975</xdr:rowOff>
    </xdr:to>
    <xdr:sp macro="" textlink="">
      <xdr:nvSpPr>
        <xdr:cNvPr id="4" name="TextBox 3"/>
        <xdr:cNvSpPr txBox="1"/>
      </xdr:nvSpPr>
      <xdr:spPr>
        <a:xfrm>
          <a:off x="942975" y="7543801"/>
          <a:ext cx="2533650" cy="1457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23</xdr:row>
      <xdr:rowOff>152400</xdr:rowOff>
    </xdr:from>
    <xdr:to>
      <xdr:col>17</xdr:col>
      <xdr:colOff>485775</xdr:colOff>
      <xdr:row>31</xdr:row>
      <xdr:rowOff>114300</xdr:rowOff>
    </xdr:to>
    <xdr:sp macro="" textlink="">
      <xdr:nvSpPr>
        <xdr:cNvPr id="3" name="TextBox 2"/>
        <xdr:cNvSpPr txBox="1"/>
      </xdr:nvSpPr>
      <xdr:spPr>
        <a:xfrm>
          <a:off x="9315450" y="6191250"/>
          <a:ext cx="253365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23</xdr:row>
      <xdr:rowOff>123825</xdr:rowOff>
    </xdr:from>
    <xdr:to>
      <xdr:col>4</xdr:col>
      <xdr:colOff>600075</xdr:colOff>
      <xdr:row>32</xdr:row>
      <xdr:rowOff>114300</xdr:rowOff>
    </xdr:to>
    <xdr:sp macro="" textlink="">
      <xdr:nvSpPr>
        <xdr:cNvPr id="4" name="TextBox 3"/>
        <xdr:cNvSpPr txBox="1"/>
      </xdr:nvSpPr>
      <xdr:spPr>
        <a:xfrm>
          <a:off x="1581150" y="61626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771525</xdr:colOff>
      <xdr:row>26</xdr:row>
      <xdr:rowOff>9525</xdr:rowOff>
    </xdr:from>
    <xdr:to>
      <xdr:col>4</xdr:col>
      <xdr:colOff>400050</xdr:colOff>
      <xdr:row>35</xdr:row>
      <xdr:rowOff>0</xdr:rowOff>
    </xdr:to>
    <xdr:sp macro="" textlink="">
      <xdr:nvSpPr>
        <xdr:cNvPr id="6" name="TextBox 5"/>
        <xdr:cNvSpPr txBox="1"/>
      </xdr:nvSpPr>
      <xdr:spPr>
        <a:xfrm>
          <a:off x="1381125" y="75342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447675</xdr:colOff>
      <xdr:row>26</xdr:row>
      <xdr:rowOff>9525</xdr:rowOff>
    </xdr:from>
    <xdr:to>
      <xdr:col>19</xdr:col>
      <xdr:colOff>542925</xdr:colOff>
      <xdr:row>33</xdr:row>
      <xdr:rowOff>161925</xdr:rowOff>
    </xdr:to>
    <xdr:sp macro="" textlink="">
      <xdr:nvSpPr>
        <xdr:cNvPr id="7" name="TextBox 6"/>
        <xdr:cNvSpPr txBox="1"/>
      </xdr:nvSpPr>
      <xdr:spPr>
        <a:xfrm>
          <a:off x="11087100" y="7534275"/>
          <a:ext cx="253365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95250</xdr:colOff>
      <xdr:row>25</xdr:row>
      <xdr:rowOff>152400</xdr:rowOff>
    </xdr:from>
    <xdr:to>
      <xdr:col>17</xdr:col>
      <xdr:colOff>485775</xdr:colOff>
      <xdr:row>28</xdr:row>
      <xdr:rowOff>66675</xdr:rowOff>
    </xdr:to>
    <xdr:sp macro="" textlink="">
      <xdr:nvSpPr>
        <xdr:cNvPr id="3" name="TextBox 2"/>
        <xdr:cNvSpPr txBox="1"/>
      </xdr:nvSpPr>
      <xdr:spPr>
        <a:xfrm>
          <a:off x="9620250" y="6572250"/>
          <a:ext cx="235267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2019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25</xdr:row>
      <xdr:rowOff>123825</xdr:rowOff>
    </xdr:from>
    <xdr:to>
      <xdr:col>4</xdr:col>
      <xdr:colOff>600075</xdr:colOff>
      <xdr:row>34</xdr:row>
      <xdr:rowOff>66675</xdr:rowOff>
    </xdr:to>
    <xdr:sp macro="" textlink="">
      <xdr:nvSpPr>
        <xdr:cNvPr id="4" name="TextBox 3"/>
        <xdr:cNvSpPr txBox="1"/>
      </xdr:nvSpPr>
      <xdr:spPr>
        <a:xfrm>
          <a:off x="1581150" y="6924675"/>
          <a:ext cx="2533650" cy="165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447675</xdr:colOff>
      <xdr:row>25</xdr:row>
      <xdr:rowOff>180975</xdr:rowOff>
    </xdr:from>
    <xdr:to>
      <xdr:col>18</xdr:col>
      <xdr:colOff>28575</xdr:colOff>
      <xdr:row>28</xdr:row>
      <xdr:rowOff>104775</xdr:rowOff>
    </xdr:to>
    <xdr:sp macro="" textlink="">
      <xdr:nvSpPr>
        <xdr:cNvPr id="3" name="TextBox 2"/>
        <xdr:cNvSpPr txBox="1"/>
      </xdr:nvSpPr>
      <xdr:spPr>
        <a:xfrm>
          <a:off x="10144125" y="5334000"/>
          <a:ext cx="244792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20 tháng 12 năm 2020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619125</xdr:colOff>
      <xdr:row>25</xdr:row>
      <xdr:rowOff>66675</xdr:rowOff>
    </xdr:from>
    <xdr:to>
      <xdr:col>3</xdr:col>
      <xdr:colOff>857250</xdr:colOff>
      <xdr:row>34</xdr:row>
      <xdr:rowOff>9525</xdr:rowOff>
    </xdr:to>
    <xdr:sp macro="" textlink="">
      <xdr:nvSpPr>
        <xdr:cNvPr id="5" name="TextBox 4"/>
        <xdr:cNvSpPr txBox="1"/>
      </xdr:nvSpPr>
      <xdr:spPr>
        <a:xfrm>
          <a:off x="1228725" y="6181725"/>
          <a:ext cx="2533650" cy="165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Trần Thị Hòa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23</xdr:row>
      <xdr:rowOff>152400</xdr:rowOff>
    </xdr:from>
    <xdr:to>
      <xdr:col>17</xdr:col>
      <xdr:colOff>485775</xdr:colOff>
      <xdr:row>26</xdr:row>
      <xdr:rowOff>66675</xdr:rowOff>
    </xdr:to>
    <xdr:sp macro="" textlink="">
      <xdr:nvSpPr>
        <xdr:cNvPr id="3" name="TextBox 2"/>
        <xdr:cNvSpPr txBox="1"/>
      </xdr:nvSpPr>
      <xdr:spPr>
        <a:xfrm>
          <a:off x="9496425" y="535305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23</xdr:row>
      <xdr:rowOff>123825</xdr:rowOff>
    </xdr:from>
    <xdr:to>
      <xdr:col>4</xdr:col>
      <xdr:colOff>600075</xdr:colOff>
      <xdr:row>26</xdr:row>
      <xdr:rowOff>38100</xdr:rowOff>
    </xdr:to>
    <xdr:sp macro="" textlink="">
      <xdr:nvSpPr>
        <xdr:cNvPr id="4" name="TextBox 3"/>
        <xdr:cNvSpPr txBox="1"/>
      </xdr:nvSpPr>
      <xdr:spPr>
        <a:xfrm>
          <a:off x="1581150" y="5324475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BAN GIÁM HIỆU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13" workbookViewId="0">
      <selection activeCell="P7" sqref="P7:P8"/>
    </sheetView>
  </sheetViews>
  <sheetFormatPr defaultRowHeight="15" x14ac:dyDescent="0.25"/>
  <cols>
    <col min="1" max="1" width="7.85546875" customWidth="1"/>
    <col min="2" max="2" width="16.140625" customWidth="1"/>
    <col min="3" max="3" width="16.85546875" customWidth="1"/>
    <col min="9" max="9" width="7.28515625" customWidth="1"/>
    <col min="10" max="10" width="7.42578125" customWidth="1"/>
    <col min="11" max="11" width="6.140625" customWidth="1"/>
    <col min="12" max="12" width="7.5703125" customWidth="1"/>
    <col min="13" max="13" width="7.140625" customWidth="1"/>
    <col min="14" max="14" width="6.140625" customWidth="1"/>
    <col min="15" max="15" width="5.85546875" customWidth="1"/>
    <col min="16" max="16" width="5.5703125" customWidth="1"/>
  </cols>
  <sheetData>
    <row r="1" spans="1:18" x14ac:dyDescent="0.25">
      <c r="A1" t="s">
        <v>78</v>
      </c>
    </row>
    <row r="4" spans="1:18" ht="21" customHeight="1" x14ac:dyDescent="0.25">
      <c r="A4" s="119" t="s">
        <v>79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18.75" customHeight="1" x14ac:dyDescent="0.25">
      <c r="A5" s="119" t="s">
        <v>80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x14ac:dyDescent="0.25">
      <c r="A6" s="120" t="s">
        <v>81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8" s="15" customFormat="1" ht="22.5" customHeight="1" x14ac:dyDescent="0.25">
      <c r="A7" s="115" t="s">
        <v>0</v>
      </c>
      <c r="B7" s="118" t="s">
        <v>1</v>
      </c>
      <c r="C7" s="117" t="s">
        <v>45</v>
      </c>
      <c r="D7" s="115" t="s">
        <v>2</v>
      </c>
      <c r="E7" s="115" t="s">
        <v>3</v>
      </c>
      <c r="F7" s="115" t="s">
        <v>4</v>
      </c>
      <c r="G7" s="115" t="s">
        <v>46</v>
      </c>
      <c r="H7" s="115" t="s">
        <v>5</v>
      </c>
      <c r="I7" s="117" t="s">
        <v>6</v>
      </c>
      <c r="J7" s="117"/>
      <c r="K7" s="117"/>
      <c r="L7" s="114" t="s">
        <v>7</v>
      </c>
      <c r="M7" s="114" t="s">
        <v>8</v>
      </c>
      <c r="N7" s="115" t="s">
        <v>93</v>
      </c>
      <c r="O7" s="115" t="s">
        <v>10</v>
      </c>
      <c r="P7" s="17" t="s">
        <v>11</v>
      </c>
      <c r="Q7" s="114" t="s">
        <v>13</v>
      </c>
      <c r="R7" s="114" t="s">
        <v>14</v>
      </c>
    </row>
    <row r="8" spans="1:18" ht="36" customHeight="1" x14ac:dyDescent="0.25">
      <c r="A8" s="115"/>
      <c r="B8" s="118"/>
      <c r="C8" s="117"/>
      <c r="D8" s="115"/>
      <c r="E8" s="115"/>
      <c r="F8" s="115"/>
      <c r="G8" s="115"/>
      <c r="H8" s="115"/>
      <c r="I8" s="17" t="s">
        <v>15</v>
      </c>
      <c r="J8" s="17" t="s">
        <v>16</v>
      </c>
      <c r="K8" s="18" t="s">
        <v>17</v>
      </c>
      <c r="L8" s="114"/>
      <c r="M8" s="114"/>
      <c r="N8" s="115"/>
      <c r="O8" s="115"/>
      <c r="P8" s="17" t="s">
        <v>12</v>
      </c>
      <c r="Q8" s="114"/>
      <c r="R8" s="114"/>
    </row>
    <row r="9" spans="1:18" x14ac:dyDescent="0.25">
      <c r="A9" s="19"/>
      <c r="B9" s="20"/>
      <c r="C9" s="20"/>
      <c r="D9" s="19"/>
      <c r="E9" s="19"/>
      <c r="F9" s="21"/>
      <c r="G9" s="21"/>
      <c r="H9" s="19"/>
      <c r="I9" s="22"/>
      <c r="J9" s="22"/>
      <c r="K9" s="21"/>
      <c r="L9" s="21"/>
      <c r="M9" s="21"/>
      <c r="N9" s="19"/>
      <c r="O9" s="19"/>
      <c r="P9" s="19"/>
      <c r="Q9" s="19"/>
      <c r="R9" s="19"/>
    </row>
    <row r="10" spans="1:18" x14ac:dyDescent="0.25">
      <c r="A10" s="21"/>
      <c r="B10" s="23"/>
      <c r="C10" s="23"/>
      <c r="D10" s="21"/>
      <c r="E10" s="21"/>
      <c r="F10" s="21"/>
      <c r="G10" s="21"/>
      <c r="H10" s="21"/>
      <c r="I10" s="22"/>
      <c r="J10" s="22"/>
      <c r="K10" s="21"/>
      <c r="L10" s="21"/>
      <c r="M10" s="21"/>
      <c r="N10" s="21"/>
      <c r="O10" s="21"/>
      <c r="P10" s="21"/>
      <c r="Q10" s="21"/>
      <c r="R10" s="21"/>
    </row>
    <row r="11" spans="1:18" ht="27" customHeight="1" x14ac:dyDescent="0.25">
      <c r="A11" s="116" t="s">
        <v>82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ht="29.25" customHeight="1" x14ac:dyDescent="0.25">
      <c r="A12" s="115" t="s">
        <v>0</v>
      </c>
      <c r="B12" s="118" t="s">
        <v>1</v>
      </c>
      <c r="C12" s="117" t="s">
        <v>45</v>
      </c>
      <c r="D12" s="115" t="s">
        <v>2</v>
      </c>
      <c r="E12" s="115" t="s">
        <v>3</v>
      </c>
      <c r="F12" s="115" t="s">
        <v>4</v>
      </c>
      <c r="G12" s="115" t="s">
        <v>46</v>
      </c>
      <c r="H12" s="115" t="s">
        <v>5</v>
      </c>
      <c r="I12" s="117" t="s">
        <v>6</v>
      </c>
      <c r="J12" s="117"/>
      <c r="K12" s="117"/>
      <c r="L12" s="114" t="s">
        <v>7</v>
      </c>
      <c r="M12" s="114" t="s">
        <v>8</v>
      </c>
      <c r="N12" s="115" t="s">
        <v>93</v>
      </c>
      <c r="O12" s="115" t="s">
        <v>10</v>
      </c>
      <c r="P12" s="17" t="s">
        <v>11</v>
      </c>
      <c r="Q12" s="114" t="s">
        <v>13</v>
      </c>
      <c r="R12" s="114" t="s">
        <v>14</v>
      </c>
    </row>
    <row r="13" spans="1:18" ht="27" x14ac:dyDescent="0.25">
      <c r="A13" s="115"/>
      <c r="B13" s="118"/>
      <c r="C13" s="117"/>
      <c r="D13" s="115"/>
      <c r="E13" s="115"/>
      <c r="F13" s="115"/>
      <c r="G13" s="115"/>
      <c r="H13" s="115"/>
      <c r="I13" s="17" t="s">
        <v>15</v>
      </c>
      <c r="J13" s="17" t="s">
        <v>16</v>
      </c>
      <c r="K13" s="18" t="s">
        <v>17</v>
      </c>
      <c r="L13" s="114"/>
      <c r="M13" s="114"/>
      <c r="N13" s="115"/>
      <c r="O13" s="115"/>
      <c r="P13" s="17" t="s">
        <v>12</v>
      </c>
      <c r="Q13" s="114"/>
      <c r="R13" s="114"/>
    </row>
    <row r="14" spans="1:18" x14ac:dyDescent="0.25">
      <c r="A14" s="19"/>
      <c r="B14" s="20"/>
      <c r="C14" s="20"/>
      <c r="D14" s="19"/>
      <c r="E14" s="19"/>
      <c r="F14" s="21"/>
      <c r="G14" s="21"/>
      <c r="H14" s="19"/>
      <c r="I14" s="22"/>
      <c r="J14" s="22"/>
      <c r="K14" s="21"/>
      <c r="L14" s="21"/>
      <c r="M14" s="21"/>
      <c r="N14" s="19"/>
      <c r="O14" s="19"/>
      <c r="P14" s="19"/>
      <c r="Q14" s="19"/>
      <c r="R14" s="19"/>
    </row>
    <row r="15" spans="1:18" x14ac:dyDescent="0.25">
      <c r="A15" s="21"/>
      <c r="B15" s="23"/>
      <c r="C15" s="23"/>
      <c r="D15" s="21"/>
      <c r="E15" s="21"/>
      <c r="F15" s="21"/>
      <c r="G15" s="21"/>
      <c r="H15" s="21"/>
      <c r="I15" s="22"/>
      <c r="J15" s="22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4" t="s">
        <v>87</v>
      </c>
    </row>
    <row r="17" spans="1:18" x14ac:dyDescent="0.25">
      <c r="A17" s="26" t="s">
        <v>20</v>
      </c>
      <c r="B17" s="122" t="s">
        <v>83</v>
      </c>
      <c r="C17" s="122"/>
      <c r="D17" s="122"/>
      <c r="E17" s="122"/>
      <c r="F17" s="122"/>
      <c r="G17" s="122"/>
      <c r="H17" s="122"/>
      <c r="I17" s="122" t="s">
        <v>85</v>
      </c>
      <c r="J17" s="122"/>
      <c r="K17" s="122"/>
      <c r="L17" s="122" t="s">
        <v>84</v>
      </c>
      <c r="M17" s="122"/>
      <c r="N17" s="122"/>
      <c r="O17" s="122"/>
      <c r="P17" s="122" t="s">
        <v>86</v>
      </c>
      <c r="Q17" s="122"/>
      <c r="R17" s="122"/>
    </row>
    <row r="18" spans="1:18" x14ac:dyDescent="0.25">
      <c r="A18" s="25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x14ac:dyDescent="0.25">
      <c r="A19" s="25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x14ac:dyDescent="0.25">
      <c r="A20" s="25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1:18" x14ac:dyDescent="0.25">
      <c r="A21" s="25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x14ac:dyDescent="0.25">
      <c r="A22" s="25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</sheetData>
  <mergeCells count="58">
    <mergeCell ref="D12:D13"/>
    <mergeCell ref="E12:E13"/>
    <mergeCell ref="L19:O19"/>
    <mergeCell ref="P19:R19"/>
    <mergeCell ref="B22:H22"/>
    <mergeCell ref="I22:K22"/>
    <mergeCell ref="L22:O22"/>
    <mergeCell ref="P22:R22"/>
    <mergeCell ref="B20:H20"/>
    <mergeCell ref="I20:K20"/>
    <mergeCell ref="L20:O20"/>
    <mergeCell ref="P20:R20"/>
    <mergeCell ref="B21:H21"/>
    <mergeCell ref="I21:K21"/>
    <mergeCell ref="L21:O21"/>
    <mergeCell ref="P21:R21"/>
    <mergeCell ref="B19:H19"/>
    <mergeCell ref="I19:K19"/>
    <mergeCell ref="B18:H18"/>
    <mergeCell ref="I18:K18"/>
    <mergeCell ref="B17:H17"/>
    <mergeCell ref="L18:O18"/>
    <mergeCell ref="P18:R18"/>
    <mergeCell ref="L17:O17"/>
    <mergeCell ref="P17:R17"/>
    <mergeCell ref="I17:K17"/>
    <mergeCell ref="A4:R4"/>
    <mergeCell ref="A5:R5"/>
    <mergeCell ref="G7:G8"/>
    <mergeCell ref="H7:H8"/>
    <mergeCell ref="I7:K7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A6:M6"/>
    <mergeCell ref="O7:O8"/>
    <mergeCell ref="Q7:Q8"/>
    <mergeCell ref="R7:R8"/>
    <mergeCell ref="N12:N13"/>
    <mergeCell ref="O12:O13"/>
    <mergeCell ref="L12:L13"/>
    <mergeCell ref="M12:M13"/>
    <mergeCell ref="Q12:Q13"/>
    <mergeCell ref="R12:R13"/>
    <mergeCell ref="A11:R11"/>
    <mergeCell ref="A12:A13"/>
    <mergeCell ref="F12:F13"/>
    <mergeCell ref="G12:G13"/>
    <mergeCell ref="H12:H13"/>
    <mergeCell ref="I12:K12"/>
    <mergeCell ref="B12:B13"/>
    <mergeCell ref="C12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workbookViewId="0">
      <selection activeCell="J15" sqref="J15"/>
    </sheetView>
  </sheetViews>
  <sheetFormatPr defaultRowHeight="15" x14ac:dyDescent="0.25"/>
  <cols>
    <col min="1" max="1" width="7.85546875" customWidth="1"/>
    <col min="2" max="2" width="16.140625" customWidth="1"/>
    <col min="3" max="3" width="16.85546875" customWidth="1"/>
    <col min="7" max="7" width="6.42578125" customWidth="1"/>
    <col min="8" max="9" width="7.28515625" customWidth="1"/>
    <col min="10" max="10" width="7.42578125" customWidth="1"/>
    <col min="11" max="11" width="5" customWidth="1"/>
    <col min="12" max="12" width="7.5703125" customWidth="1"/>
    <col min="13" max="13" width="7.140625" customWidth="1"/>
    <col min="18" max="19" width="5.5703125" customWidth="1"/>
  </cols>
  <sheetData>
    <row r="1" spans="1:21" x14ac:dyDescent="0.25">
      <c r="A1" t="s">
        <v>78</v>
      </c>
    </row>
    <row r="4" spans="1:21" ht="21" customHeight="1" x14ac:dyDescent="0.25">
      <c r="A4" s="119" t="s">
        <v>88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ht="18.75" customHeight="1" x14ac:dyDescent="0.25">
      <c r="A5" s="125" t="s">
        <v>110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x14ac:dyDescent="0.25">
      <c r="A6" s="123" t="s">
        <v>0</v>
      </c>
      <c r="B6" s="123" t="s">
        <v>1</v>
      </c>
      <c r="C6" s="123" t="s">
        <v>45</v>
      </c>
      <c r="D6" s="123" t="s">
        <v>2</v>
      </c>
      <c r="E6" s="123" t="s">
        <v>3</v>
      </c>
      <c r="F6" s="123" t="s">
        <v>4</v>
      </c>
      <c r="G6" s="123" t="s">
        <v>46</v>
      </c>
      <c r="H6" s="123" t="s">
        <v>5</v>
      </c>
      <c r="I6" s="117" t="s">
        <v>6</v>
      </c>
      <c r="J6" s="117"/>
      <c r="K6" s="117"/>
      <c r="L6" s="127" t="s">
        <v>7</v>
      </c>
      <c r="M6" s="127" t="s">
        <v>8</v>
      </c>
      <c r="N6" s="126" t="s">
        <v>108</v>
      </c>
      <c r="O6" s="126"/>
      <c r="P6" s="126"/>
      <c r="Q6" s="126"/>
      <c r="R6" s="126"/>
      <c r="S6" s="126"/>
      <c r="T6" s="126"/>
      <c r="U6" s="126"/>
    </row>
    <row r="7" spans="1:21" s="15" customFormat="1" ht="54" x14ac:dyDescent="0.25">
      <c r="A7" s="124"/>
      <c r="B7" s="124"/>
      <c r="C7" s="124"/>
      <c r="D7" s="124"/>
      <c r="E7" s="124"/>
      <c r="F7" s="124"/>
      <c r="G7" s="124"/>
      <c r="H7" s="124"/>
      <c r="I7" s="17" t="s">
        <v>15</v>
      </c>
      <c r="J7" s="17" t="s">
        <v>16</v>
      </c>
      <c r="K7" s="18" t="s">
        <v>17</v>
      </c>
      <c r="L7" s="128"/>
      <c r="M7" s="129"/>
      <c r="N7" s="16" t="s">
        <v>90</v>
      </c>
      <c r="O7" s="16" t="s">
        <v>89</v>
      </c>
      <c r="P7" s="16" t="s">
        <v>92</v>
      </c>
      <c r="Q7" s="17" t="s">
        <v>91</v>
      </c>
      <c r="R7" s="17" t="s">
        <v>10</v>
      </c>
      <c r="S7" s="17" t="s">
        <v>109</v>
      </c>
      <c r="T7" s="18" t="s">
        <v>13</v>
      </c>
      <c r="U7" s="18" t="s">
        <v>14</v>
      </c>
    </row>
    <row r="8" spans="1:21" x14ac:dyDescent="0.25">
      <c r="A8" s="19"/>
      <c r="B8" s="20"/>
      <c r="C8" s="20"/>
      <c r="D8" s="19"/>
      <c r="E8" s="19"/>
      <c r="F8" s="21"/>
      <c r="G8" s="21"/>
      <c r="H8" s="19"/>
      <c r="I8" s="22"/>
      <c r="J8" s="22"/>
      <c r="K8" s="21"/>
      <c r="L8" s="21"/>
      <c r="M8" s="21"/>
      <c r="N8" s="21"/>
      <c r="O8" s="21"/>
      <c r="P8" s="21"/>
      <c r="Q8" s="19"/>
      <c r="R8" s="19"/>
      <c r="S8" s="19"/>
      <c r="T8" s="19"/>
      <c r="U8" s="19"/>
    </row>
    <row r="9" spans="1:21" x14ac:dyDescent="0.25">
      <c r="A9" s="21"/>
      <c r="B9" s="23"/>
      <c r="C9" s="23"/>
      <c r="D9" s="21"/>
      <c r="E9" s="21"/>
      <c r="F9" s="21"/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</sheetData>
  <mergeCells count="14">
    <mergeCell ref="E6:E7"/>
    <mergeCell ref="F6:F7"/>
    <mergeCell ref="G6:G7"/>
    <mergeCell ref="H6:H7"/>
    <mergeCell ref="A4:U4"/>
    <mergeCell ref="A5:U5"/>
    <mergeCell ref="N6:U6"/>
    <mergeCell ref="L6:L7"/>
    <mergeCell ref="M6:M7"/>
    <mergeCell ref="A6:A7"/>
    <mergeCell ref="B6:B7"/>
    <mergeCell ref="C6:C7"/>
    <mergeCell ref="D6:D7"/>
    <mergeCell ref="I6:K6"/>
  </mergeCells>
  <pageMargins left="0.7" right="0.7" top="0.75" bottom="0.75" header="0.3" footer="0.3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6"/>
  <sheetViews>
    <sheetView workbookViewId="0">
      <selection activeCell="N9" sqref="N9:T25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5.42578125" customWidth="1"/>
    <col min="8" max="8" width="7.140625" customWidth="1"/>
    <col min="11" max="11" width="7.5703125" customWidth="1"/>
    <col min="12" max="12" width="6.42578125" customWidth="1"/>
    <col min="13" max="13" width="6.85546875" customWidth="1"/>
    <col min="14" max="14" width="7.85546875" customWidth="1"/>
    <col min="15" max="15" width="6.85546875" customWidth="1"/>
    <col min="16" max="16" width="7.42578125" customWidth="1"/>
    <col min="19" max="19" width="7.140625" customWidth="1"/>
    <col min="20" max="20" width="8.140625" customWidth="1"/>
  </cols>
  <sheetData>
    <row r="4" spans="1:20" x14ac:dyDescent="0.25">
      <c r="A4" s="130" t="s">
        <v>40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84"/>
    </row>
    <row r="5" spans="1:20" x14ac:dyDescent="0.25">
      <c r="A5" s="130" t="s">
        <v>229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84"/>
    </row>
    <row r="7" spans="1:20" s="30" customFormat="1" ht="27.75" customHeight="1" x14ac:dyDescent="0.25">
      <c r="A7" s="115" t="s">
        <v>0</v>
      </c>
      <c r="B7" s="118" t="s">
        <v>1</v>
      </c>
      <c r="C7" s="117" t="s">
        <v>45</v>
      </c>
      <c r="D7" s="115" t="s">
        <v>2</v>
      </c>
      <c r="E7" s="115" t="s">
        <v>3</v>
      </c>
      <c r="F7" s="115" t="s">
        <v>4</v>
      </c>
      <c r="G7" s="115" t="s">
        <v>46</v>
      </c>
      <c r="H7" s="115" t="s">
        <v>5</v>
      </c>
      <c r="I7" s="117" t="s">
        <v>6</v>
      </c>
      <c r="J7" s="117"/>
      <c r="K7" s="117"/>
      <c r="L7" s="115" t="s">
        <v>7</v>
      </c>
      <c r="M7" s="115" t="s">
        <v>8</v>
      </c>
      <c r="N7" s="115" t="s">
        <v>94</v>
      </c>
      <c r="O7" s="115" t="s">
        <v>10</v>
      </c>
      <c r="P7" s="83" t="s">
        <v>11</v>
      </c>
      <c r="Q7" s="115" t="s">
        <v>13</v>
      </c>
      <c r="R7" s="115" t="s">
        <v>14</v>
      </c>
      <c r="S7" s="117" t="s">
        <v>227</v>
      </c>
      <c r="T7" s="117" t="s">
        <v>228</v>
      </c>
    </row>
    <row r="8" spans="1:20" s="30" customFormat="1" ht="27.75" customHeight="1" x14ac:dyDescent="0.25">
      <c r="A8" s="115"/>
      <c r="B8" s="118"/>
      <c r="C8" s="117"/>
      <c r="D8" s="115"/>
      <c r="E8" s="115"/>
      <c r="F8" s="115"/>
      <c r="G8" s="115"/>
      <c r="H8" s="115"/>
      <c r="I8" s="83" t="s">
        <v>15</v>
      </c>
      <c r="J8" s="83" t="s">
        <v>16</v>
      </c>
      <c r="K8" s="31" t="s">
        <v>17</v>
      </c>
      <c r="L8" s="115"/>
      <c r="M8" s="115"/>
      <c r="N8" s="115"/>
      <c r="O8" s="115"/>
      <c r="P8" s="83" t="s">
        <v>12</v>
      </c>
      <c r="Q8" s="115"/>
      <c r="R8" s="115"/>
      <c r="S8" s="117"/>
      <c r="T8" s="117"/>
    </row>
    <row r="9" spans="1:20" ht="15.75" x14ac:dyDescent="0.25">
      <c r="A9" s="32" t="s">
        <v>18</v>
      </c>
      <c r="B9" s="33" t="s">
        <v>98</v>
      </c>
      <c r="C9" s="34" t="s">
        <v>19</v>
      </c>
      <c r="D9" s="35" t="s">
        <v>20</v>
      </c>
      <c r="E9" s="35" t="s">
        <v>21</v>
      </c>
      <c r="F9" s="36">
        <v>5</v>
      </c>
      <c r="G9" s="37" t="s">
        <v>230</v>
      </c>
      <c r="H9" s="37">
        <v>27</v>
      </c>
      <c r="I9" s="22" t="s">
        <v>231</v>
      </c>
      <c r="J9" s="22" t="s">
        <v>232</v>
      </c>
      <c r="K9" s="21">
        <v>8</v>
      </c>
      <c r="L9" s="21">
        <v>75</v>
      </c>
      <c r="M9" s="21">
        <v>141</v>
      </c>
      <c r="N9" s="46"/>
      <c r="O9" s="49"/>
      <c r="P9" s="19"/>
      <c r="Q9" s="49"/>
      <c r="R9" s="19"/>
      <c r="S9" s="49"/>
      <c r="T9" s="91"/>
    </row>
    <row r="10" spans="1:20" s="50" customFormat="1" ht="31.5" x14ac:dyDescent="0.25">
      <c r="A10" s="32" t="s">
        <v>18</v>
      </c>
      <c r="B10" s="39" t="s">
        <v>26</v>
      </c>
      <c r="C10" s="38" t="s">
        <v>105</v>
      </c>
      <c r="D10" s="36" t="s">
        <v>20</v>
      </c>
      <c r="E10" s="36" t="s">
        <v>21</v>
      </c>
      <c r="F10" s="36">
        <v>5</v>
      </c>
      <c r="G10" s="33" t="s">
        <v>130</v>
      </c>
      <c r="H10" s="39">
        <v>93</v>
      </c>
      <c r="I10" s="22" t="s">
        <v>106</v>
      </c>
      <c r="J10" s="22" t="s">
        <v>107</v>
      </c>
      <c r="K10" s="21">
        <v>8</v>
      </c>
      <c r="L10" s="21">
        <v>58</v>
      </c>
      <c r="M10" s="21">
        <v>137</v>
      </c>
      <c r="N10" s="46"/>
      <c r="O10" s="51"/>
      <c r="P10" s="19"/>
      <c r="Q10" s="49"/>
      <c r="R10" s="19"/>
      <c r="S10" s="49"/>
      <c r="T10" s="92"/>
    </row>
    <row r="11" spans="1:20" ht="47.25" x14ac:dyDescent="0.25">
      <c r="A11" s="32" t="s">
        <v>18</v>
      </c>
      <c r="B11" s="39" t="s">
        <v>25</v>
      </c>
      <c r="C11" s="38" t="s">
        <v>58</v>
      </c>
      <c r="D11" s="36" t="s">
        <v>20</v>
      </c>
      <c r="E11" s="36" t="s">
        <v>21</v>
      </c>
      <c r="F11" s="36">
        <v>5</v>
      </c>
      <c r="G11" s="33" t="s">
        <v>99</v>
      </c>
      <c r="H11" s="39">
        <v>138</v>
      </c>
      <c r="I11" s="22" t="s">
        <v>106</v>
      </c>
      <c r="J11" s="22" t="s">
        <v>107</v>
      </c>
      <c r="K11" s="21">
        <v>8</v>
      </c>
      <c r="L11" s="21">
        <v>55</v>
      </c>
      <c r="M11" s="21">
        <v>135</v>
      </c>
      <c r="N11" s="46"/>
      <c r="O11" s="51"/>
      <c r="P11" s="19"/>
      <c r="Q11" s="49"/>
      <c r="R11" s="19"/>
      <c r="S11" s="49"/>
      <c r="T11" s="92"/>
    </row>
    <row r="12" spans="1:20" ht="15.75" x14ac:dyDescent="0.25">
      <c r="A12" s="32" t="s">
        <v>18</v>
      </c>
      <c r="B12" s="37" t="s">
        <v>27</v>
      </c>
      <c r="C12" s="38" t="s">
        <v>56</v>
      </c>
      <c r="D12" s="36" t="s">
        <v>20</v>
      </c>
      <c r="E12" s="36" t="s">
        <v>21</v>
      </c>
      <c r="F12" s="36">
        <v>5</v>
      </c>
      <c r="G12" s="37" t="s">
        <v>100</v>
      </c>
      <c r="H12" s="37">
        <v>14</v>
      </c>
      <c r="I12" s="22" t="s">
        <v>106</v>
      </c>
      <c r="J12" s="22" t="s">
        <v>107</v>
      </c>
      <c r="K12" s="21">
        <v>8</v>
      </c>
      <c r="L12" s="21">
        <v>54</v>
      </c>
      <c r="M12" s="21">
        <v>149</v>
      </c>
      <c r="N12" s="46"/>
      <c r="O12" s="51"/>
      <c r="P12" s="19"/>
      <c r="Q12" s="49"/>
      <c r="R12" s="19"/>
      <c r="S12" s="49"/>
      <c r="T12" s="92"/>
    </row>
    <row r="13" spans="1:20" ht="15.75" x14ac:dyDescent="0.25">
      <c r="A13" s="40" t="s">
        <v>18</v>
      </c>
      <c r="B13" s="37" t="s">
        <v>28</v>
      </c>
      <c r="C13" s="38" t="s">
        <v>57</v>
      </c>
      <c r="D13" s="36" t="s">
        <v>20</v>
      </c>
      <c r="E13" s="36" t="s">
        <v>21</v>
      </c>
      <c r="F13" s="36">
        <v>5</v>
      </c>
      <c r="G13" s="37" t="s">
        <v>101</v>
      </c>
      <c r="H13" s="37">
        <v>38</v>
      </c>
      <c r="I13" s="22" t="s">
        <v>106</v>
      </c>
      <c r="J13" s="22" t="s">
        <v>107</v>
      </c>
      <c r="K13" s="21">
        <v>8</v>
      </c>
      <c r="L13" s="21">
        <v>57</v>
      </c>
      <c r="M13" s="21">
        <v>137</v>
      </c>
      <c r="N13" s="46"/>
      <c r="O13" s="51"/>
      <c r="P13" s="19"/>
      <c r="Q13" s="49"/>
      <c r="R13" s="19"/>
      <c r="S13" s="49"/>
      <c r="T13" s="92"/>
    </row>
    <row r="14" spans="1:20" ht="15.75" x14ac:dyDescent="0.25">
      <c r="A14" s="40" t="s">
        <v>18</v>
      </c>
      <c r="B14" s="37" t="s">
        <v>24</v>
      </c>
      <c r="C14" s="38" t="s">
        <v>65</v>
      </c>
      <c r="D14" s="36" t="s">
        <v>20</v>
      </c>
      <c r="E14" s="36" t="s">
        <v>21</v>
      </c>
      <c r="F14" s="36">
        <v>5</v>
      </c>
      <c r="G14" s="37" t="s">
        <v>102</v>
      </c>
      <c r="H14" s="37">
        <v>31</v>
      </c>
      <c r="I14" s="22" t="s">
        <v>106</v>
      </c>
      <c r="J14" s="22" t="s">
        <v>107</v>
      </c>
      <c r="K14" s="21">
        <v>8</v>
      </c>
      <c r="L14" s="21">
        <v>54</v>
      </c>
      <c r="M14" s="21">
        <v>139</v>
      </c>
      <c r="N14" s="46"/>
      <c r="O14" s="51"/>
      <c r="P14" s="19"/>
      <c r="Q14" s="49"/>
      <c r="R14" s="19"/>
      <c r="S14" s="49"/>
      <c r="T14" s="91"/>
    </row>
    <row r="15" spans="1:20" ht="63" x14ac:dyDescent="0.25">
      <c r="A15" s="32" t="s">
        <v>18</v>
      </c>
      <c r="B15" s="33" t="s">
        <v>96</v>
      </c>
      <c r="C15" s="38" t="s">
        <v>73</v>
      </c>
      <c r="D15" s="36" t="s">
        <v>20</v>
      </c>
      <c r="E15" s="36" t="s">
        <v>21</v>
      </c>
      <c r="F15" s="36">
        <v>5</v>
      </c>
      <c r="G15" s="33" t="s">
        <v>103</v>
      </c>
      <c r="H15" s="39">
        <v>146</v>
      </c>
      <c r="I15" s="22" t="s">
        <v>106</v>
      </c>
      <c r="J15" s="22" t="s">
        <v>107</v>
      </c>
      <c r="K15" s="21">
        <v>8</v>
      </c>
      <c r="L15" s="21">
        <v>60</v>
      </c>
      <c r="M15" s="21">
        <v>136</v>
      </c>
      <c r="N15" s="46"/>
      <c r="O15" s="51"/>
      <c r="P15" s="19"/>
      <c r="Q15" s="49"/>
      <c r="R15" s="19"/>
      <c r="S15" s="49"/>
      <c r="T15" s="94"/>
    </row>
    <row r="16" spans="1:20" ht="15.75" x14ac:dyDescent="0.25">
      <c r="A16" s="32" t="s">
        <v>18</v>
      </c>
      <c r="B16" s="33" t="s">
        <v>26</v>
      </c>
      <c r="C16" s="38" t="s">
        <v>105</v>
      </c>
      <c r="D16" s="36" t="s">
        <v>20</v>
      </c>
      <c r="E16" s="36" t="s">
        <v>131</v>
      </c>
      <c r="F16" s="36">
        <v>1</v>
      </c>
      <c r="G16" s="33" t="s">
        <v>132</v>
      </c>
      <c r="H16" s="39">
        <v>42</v>
      </c>
      <c r="I16" s="22" t="s">
        <v>106</v>
      </c>
      <c r="J16" s="22" t="s">
        <v>107</v>
      </c>
      <c r="K16" s="21">
        <v>8</v>
      </c>
      <c r="L16" s="21">
        <v>58</v>
      </c>
      <c r="M16" s="21">
        <v>137</v>
      </c>
      <c r="N16" s="46"/>
      <c r="O16" s="51"/>
      <c r="P16" s="19"/>
      <c r="Q16" s="49"/>
      <c r="R16" s="19"/>
      <c r="S16" s="49"/>
      <c r="T16" s="91"/>
    </row>
    <row r="17" spans="1:20" ht="47.25" x14ac:dyDescent="0.25">
      <c r="A17" s="36" t="s">
        <v>31</v>
      </c>
      <c r="B17" s="39" t="s">
        <v>111</v>
      </c>
      <c r="C17" s="39" t="s">
        <v>111</v>
      </c>
      <c r="D17" s="36" t="s">
        <v>20</v>
      </c>
      <c r="E17" s="36" t="s">
        <v>21</v>
      </c>
      <c r="F17" s="36">
        <v>16</v>
      </c>
      <c r="G17" s="33" t="s">
        <v>113</v>
      </c>
      <c r="H17" s="39">
        <v>156</v>
      </c>
      <c r="I17" s="22" t="s">
        <v>106</v>
      </c>
      <c r="J17" s="28" t="s">
        <v>118</v>
      </c>
      <c r="K17" s="21">
        <v>6</v>
      </c>
      <c r="L17" s="21">
        <v>50</v>
      </c>
      <c r="M17" s="21">
        <v>107</v>
      </c>
      <c r="N17" s="46"/>
      <c r="O17" s="51"/>
      <c r="P17" s="21"/>
      <c r="Q17" s="51"/>
      <c r="R17" s="51"/>
      <c r="S17" s="51"/>
      <c r="T17" s="91"/>
    </row>
    <row r="18" spans="1:20" ht="15.75" x14ac:dyDescent="0.25">
      <c r="A18" s="36" t="s">
        <v>31</v>
      </c>
      <c r="B18" s="37" t="s">
        <v>25</v>
      </c>
      <c r="C18" s="37" t="s">
        <v>25</v>
      </c>
      <c r="D18" s="36" t="s">
        <v>20</v>
      </c>
      <c r="E18" s="36" t="s">
        <v>21</v>
      </c>
      <c r="F18" s="36">
        <v>16</v>
      </c>
      <c r="G18" s="37" t="s">
        <v>114</v>
      </c>
      <c r="H18" s="37">
        <v>9</v>
      </c>
      <c r="I18" s="22" t="s">
        <v>106</v>
      </c>
      <c r="J18" s="28" t="s">
        <v>118</v>
      </c>
      <c r="K18" s="21">
        <v>6</v>
      </c>
      <c r="L18" s="21">
        <v>45</v>
      </c>
      <c r="M18" s="21">
        <v>105</v>
      </c>
      <c r="N18" s="46"/>
      <c r="O18" s="51"/>
      <c r="P18" s="21"/>
      <c r="Q18" s="51"/>
      <c r="R18" s="51"/>
      <c r="S18" s="51"/>
      <c r="T18" s="92"/>
    </row>
    <row r="19" spans="1:20" ht="15.75" x14ac:dyDescent="0.25">
      <c r="A19" s="36" t="s">
        <v>31</v>
      </c>
      <c r="B19" s="37" t="s">
        <v>112</v>
      </c>
      <c r="C19" s="37" t="s">
        <v>112</v>
      </c>
      <c r="D19" s="36" t="s">
        <v>20</v>
      </c>
      <c r="E19" s="36" t="s">
        <v>21</v>
      </c>
      <c r="F19" s="36">
        <v>16</v>
      </c>
      <c r="G19" s="37" t="s">
        <v>115</v>
      </c>
      <c r="H19" s="37">
        <v>24</v>
      </c>
      <c r="I19" s="22" t="s">
        <v>106</v>
      </c>
      <c r="J19" s="28" t="s">
        <v>118</v>
      </c>
      <c r="K19" s="21">
        <v>6</v>
      </c>
      <c r="L19" s="21">
        <v>49</v>
      </c>
      <c r="M19" s="21">
        <v>107</v>
      </c>
      <c r="N19" s="46"/>
      <c r="O19" s="51"/>
      <c r="P19" s="21"/>
      <c r="Q19" s="51"/>
      <c r="R19" s="51"/>
      <c r="S19" s="51"/>
      <c r="T19" s="92"/>
    </row>
    <row r="20" spans="1:20" ht="15.75" x14ac:dyDescent="0.25">
      <c r="A20" s="36" t="s">
        <v>31</v>
      </c>
      <c r="B20" s="37" t="s">
        <v>98</v>
      </c>
      <c r="C20" s="37" t="s">
        <v>98</v>
      </c>
      <c r="D20" s="36" t="s">
        <v>20</v>
      </c>
      <c r="E20" s="36" t="s">
        <v>21</v>
      </c>
      <c r="F20" s="36">
        <v>16</v>
      </c>
      <c r="G20" s="37" t="s">
        <v>116</v>
      </c>
      <c r="H20" s="37">
        <v>17</v>
      </c>
      <c r="I20" s="22" t="s">
        <v>106</v>
      </c>
      <c r="J20" s="28" t="s">
        <v>118</v>
      </c>
      <c r="K20" s="21">
        <v>6</v>
      </c>
      <c r="L20" s="21">
        <v>49</v>
      </c>
      <c r="M20" s="21">
        <v>109</v>
      </c>
      <c r="N20" s="46"/>
      <c r="O20" s="51"/>
      <c r="P20" s="21"/>
      <c r="Q20" s="51"/>
      <c r="R20" s="51"/>
      <c r="S20" s="51"/>
      <c r="T20" s="92"/>
    </row>
    <row r="21" spans="1:20" ht="15.75" x14ac:dyDescent="0.25">
      <c r="A21" s="36" t="s">
        <v>31</v>
      </c>
      <c r="B21" s="39" t="s">
        <v>96</v>
      </c>
      <c r="C21" s="39" t="s">
        <v>96</v>
      </c>
      <c r="D21" s="36" t="s">
        <v>20</v>
      </c>
      <c r="E21" s="36" t="s">
        <v>21</v>
      </c>
      <c r="F21" s="36">
        <v>16</v>
      </c>
      <c r="G21" s="37" t="s">
        <v>117</v>
      </c>
      <c r="H21" s="37">
        <v>23</v>
      </c>
      <c r="I21" s="22" t="s">
        <v>106</v>
      </c>
      <c r="J21" s="28" t="s">
        <v>118</v>
      </c>
      <c r="K21" s="21">
        <v>6</v>
      </c>
      <c r="L21" s="21">
        <v>50</v>
      </c>
      <c r="M21" s="21">
        <v>106</v>
      </c>
      <c r="N21" s="46"/>
      <c r="O21" s="51"/>
      <c r="P21" s="21"/>
      <c r="Q21" s="51"/>
      <c r="R21" s="51"/>
      <c r="S21" s="51"/>
      <c r="T21" s="92"/>
    </row>
    <row r="22" spans="1:20" ht="15.75" x14ac:dyDescent="0.25">
      <c r="A22" s="36" t="s">
        <v>127</v>
      </c>
      <c r="B22" s="39" t="s">
        <v>124</v>
      </c>
      <c r="C22" s="39" t="s">
        <v>124</v>
      </c>
      <c r="D22" s="36" t="s">
        <v>123</v>
      </c>
      <c r="E22" s="36" t="s">
        <v>21</v>
      </c>
      <c r="F22" s="36">
        <v>2</v>
      </c>
      <c r="G22" s="37" t="s">
        <v>119</v>
      </c>
      <c r="H22" s="37">
        <v>65</v>
      </c>
      <c r="I22" s="22" t="s">
        <v>106</v>
      </c>
      <c r="J22" s="28" t="s">
        <v>118</v>
      </c>
      <c r="K22" s="21">
        <v>6</v>
      </c>
      <c r="L22" s="21">
        <v>37</v>
      </c>
      <c r="M22" s="21">
        <v>93</v>
      </c>
      <c r="N22" s="46"/>
      <c r="O22" s="51"/>
      <c r="P22" s="21"/>
      <c r="Q22" s="51"/>
      <c r="R22" s="51"/>
      <c r="S22" s="51"/>
      <c r="T22" s="92"/>
    </row>
    <row r="23" spans="1:20" ht="15.75" x14ac:dyDescent="0.25">
      <c r="A23" s="36" t="s">
        <v>127</v>
      </c>
      <c r="B23" s="39" t="s">
        <v>64</v>
      </c>
      <c r="C23" s="39" t="s">
        <v>64</v>
      </c>
      <c r="D23" s="36" t="s">
        <v>123</v>
      </c>
      <c r="E23" s="36" t="s">
        <v>21</v>
      </c>
      <c r="F23" s="36">
        <v>2</v>
      </c>
      <c r="G23" s="37" t="s">
        <v>120</v>
      </c>
      <c r="H23" s="37">
        <v>43</v>
      </c>
      <c r="I23" s="22" t="s">
        <v>106</v>
      </c>
      <c r="J23" s="28" t="s">
        <v>118</v>
      </c>
      <c r="K23" s="21">
        <v>6</v>
      </c>
      <c r="L23" s="21">
        <v>35</v>
      </c>
      <c r="M23" s="21">
        <v>110</v>
      </c>
      <c r="N23" s="46"/>
      <c r="O23" s="51"/>
      <c r="P23" s="21"/>
      <c r="Q23" s="51"/>
      <c r="R23" s="51"/>
      <c r="S23" s="51"/>
      <c r="T23" s="92"/>
    </row>
    <row r="24" spans="1:20" ht="15.75" x14ac:dyDescent="0.25">
      <c r="A24" s="36" t="s">
        <v>127</v>
      </c>
      <c r="B24" s="39" t="s">
        <v>125</v>
      </c>
      <c r="C24" s="39" t="s">
        <v>125</v>
      </c>
      <c r="D24" s="36" t="s">
        <v>123</v>
      </c>
      <c r="E24" s="36" t="s">
        <v>21</v>
      </c>
      <c r="F24" s="36">
        <v>2</v>
      </c>
      <c r="G24" s="37" t="s">
        <v>121</v>
      </c>
      <c r="H24" s="37">
        <v>49</v>
      </c>
      <c r="I24" s="22" t="s">
        <v>106</v>
      </c>
      <c r="J24" s="28" t="s">
        <v>118</v>
      </c>
      <c r="K24" s="21">
        <v>6</v>
      </c>
      <c r="L24" s="21">
        <v>37</v>
      </c>
      <c r="M24" s="21">
        <v>109</v>
      </c>
      <c r="N24" s="46"/>
      <c r="O24" s="51"/>
      <c r="P24" s="21"/>
      <c r="Q24" s="51"/>
      <c r="R24" s="51"/>
      <c r="S24" s="51"/>
      <c r="T24" s="92"/>
    </row>
    <row r="25" spans="1:20" ht="45" x14ac:dyDescent="0.25">
      <c r="A25" s="36" t="s">
        <v>127</v>
      </c>
      <c r="B25" s="41" t="s">
        <v>126</v>
      </c>
      <c r="C25" s="41" t="s">
        <v>126</v>
      </c>
      <c r="D25" s="36" t="s">
        <v>123</v>
      </c>
      <c r="E25" s="36" t="s">
        <v>21</v>
      </c>
      <c r="F25" s="44">
        <v>2</v>
      </c>
      <c r="G25" s="39" t="s">
        <v>122</v>
      </c>
      <c r="H25" s="43">
        <v>64</v>
      </c>
      <c r="I25" s="22" t="s">
        <v>106</v>
      </c>
      <c r="J25" s="28" t="s">
        <v>118</v>
      </c>
      <c r="K25" s="44">
        <v>6</v>
      </c>
      <c r="L25" s="44">
        <v>48</v>
      </c>
      <c r="M25" s="44">
        <v>123</v>
      </c>
      <c r="N25" s="46"/>
      <c r="O25" s="51"/>
      <c r="P25" s="21"/>
      <c r="Q25" s="51"/>
      <c r="R25" s="51"/>
      <c r="S25" s="51"/>
      <c r="T25" s="92"/>
    </row>
    <row r="26" spans="1:20" ht="15.75" x14ac:dyDescent="0.25">
      <c r="A26" s="131" t="s">
        <v>128</v>
      </c>
      <c r="B26" s="131"/>
      <c r="C26" s="41"/>
      <c r="D26" s="36"/>
      <c r="E26" s="36"/>
      <c r="F26" s="42"/>
      <c r="G26" s="39"/>
      <c r="H26" s="29">
        <f>SUM(H9:H25)</f>
        <v>979</v>
      </c>
      <c r="I26" s="22"/>
      <c r="J26" s="28"/>
      <c r="K26" s="44"/>
      <c r="L26" s="43"/>
      <c r="M26" s="43"/>
      <c r="N26" s="42"/>
      <c r="O26" s="42"/>
      <c r="P26" s="42"/>
      <c r="Q26" s="42"/>
      <c r="R26" s="42"/>
      <c r="S26" s="42"/>
      <c r="T26" s="42"/>
    </row>
  </sheetData>
  <mergeCells count="20">
    <mergeCell ref="S7:S8"/>
    <mergeCell ref="T7:T8"/>
    <mergeCell ref="A26:B26"/>
    <mergeCell ref="I7:K7"/>
    <mergeCell ref="L7:L8"/>
    <mergeCell ref="M7:M8"/>
    <mergeCell ref="N7:N8"/>
    <mergeCell ref="O7:O8"/>
    <mergeCell ref="Q7:Q8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</mergeCells>
  <conditionalFormatting sqref="B9:B16">
    <cfRule type="expression" dxfId="44" priority="10">
      <formula>OR(CELL("col")=COLUMN(),CELL("row")=ROW())</formula>
    </cfRule>
  </conditionalFormatting>
  <conditionalFormatting sqref="A9:A16">
    <cfRule type="expression" dxfId="43" priority="9">
      <formula>OR(CELL("col")=COLUMN(),CELL("row")=ROW())</formula>
    </cfRule>
  </conditionalFormatting>
  <conditionalFormatting sqref="G9:G14">
    <cfRule type="expression" dxfId="42" priority="7">
      <formula>OR(CELL("col")=COLUMN(),CELL("row")=ROW())</formula>
    </cfRule>
  </conditionalFormatting>
  <conditionalFormatting sqref="G15:G16">
    <cfRule type="expression" dxfId="41" priority="8">
      <formula>OR(CELL("col")=COLUMN(),CELL("row")=ROW())</formula>
    </cfRule>
  </conditionalFormatting>
  <conditionalFormatting sqref="H9:H16">
    <cfRule type="expression" dxfId="40" priority="6">
      <formula>OR(CELL("col")=COLUMN(),CELL("row")=ROW())</formula>
    </cfRule>
  </conditionalFormatting>
  <conditionalFormatting sqref="B17:B21">
    <cfRule type="expression" dxfId="39" priority="5">
      <formula>OR(CELL("col")=COLUMN(),CELL("row")=ROW())</formula>
    </cfRule>
  </conditionalFormatting>
  <conditionalFormatting sqref="C17:C24">
    <cfRule type="expression" dxfId="38" priority="4">
      <formula>OR(CELL("col")=COLUMN(),CELL("row")=ROW())</formula>
    </cfRule>
  </conditionalFormatting>
  <conditionalFormatting sqref="G17:G26">
    <cfRule type="expression" dxfId="37" priority="3">
      <formula>OR(CELL("col")=COLUMN(),CELL("row")=ROW())</formula>
    </cfRule>
  </conditionalFormatting>
  <conditionalFormatting sqref="H17:H24">
    <cfRule type="expression" dxfId="36" priority="2">
      <formula>OR(CELL("col")=COLUMN(),CELL("row")=ROW())</formula>
    </cfRule>
  </conditionalFormatting>
  <conditionalFormatting sqref="B22:B24">
    <cfRule type="expression" dxfId="35" priority="1">
      <formula>OR(CELL("col")=COLUMN(),CELL("row")=ROW())</formula>
    </cfRule>
  </conditionalFormatting>
  <pageMargins left="0.7" right="0.7" top="0.75" bottom="0.75" header="0.3" footer="0.3"/>
  <pageSetup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39"/>
  <sheetViews>
    <sheetView topLeftCell="A2" workbookViewId="0">
      <selection activeCell="I7" sqref="I7:K8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5.42578125" style="151" customWidth="1"/>
    <col min="8" max="8" width="7.140625" customWidth="1"/>
    <col min="11" max="11" width="7.5703125" customWidth="1"/>
    <col min="12" max="12" width="6.42578125" customWidth="1"/>
    <col min="13" max="13" width="6.85546875" customWidth="1"/>
    <col min="14" max="14" width="7.85546875" customWidth="1"/>
    <col min="15" max="15" width="6.85546875" customWidth="1"/>
    <col min="16" max="16" width="7.42578125" customWidth="1"/>
    <col min="19" max="19" width="7.140625" customWidth="1"/>
    <col min="20" max="20" width="8.140625" customWidth="1"/>
  </cols>
  <sheetData>
    <row r="4" spans="1:20" x14ac:dyDescent="0.25">
      <c r="A4" s="130" t="s">
        <v>40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84"/>
    </row>
    <row r="5" spans="1:20" x14ac:dyDescent="0.25">
      <c r="A5" s="130" t="s">
        <v>104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84"/>
    </row>
    <row r="7" spans="1:20" s="30" customFormat="1" ht="27.75" customHeight="1" x14ac:dyDescent="0.25">
      <c r="A7" s="115" t="s">
        <v>0</v>
      </c>
      <c r="B7" s="118" t="s">
        <v>1</v>
      </c>
      <c r="C7" s="117" t="s">
        <v>45</v>
      </c>
      <c r="D7" s="115" t="s">
        <v>2</v>
      </c>
      <c r="E7" s="115" t="s">
        <v>3</v>
      </c>
      <c r="F7" s="115" t="s">
        <v>4</v>
      </c>
      <c r="G7" s="150" t="s">
        <v>46</v>
      </c>
      <c r="H7" s="115" t="s">
        <v>5</v>
      </c>
      <c r="I7" s="117" t="s">
        <v>6</v>
      </c>
      <c r="J7" s="117"/>
      <c r="K7" s="117"/>
      <c r="L7" s="152" t="s">
        <v>7</v>
      </c>
      <c r="M7" s="115" t="s">
        <v>8</v>
      </c>
      <c r="N7" s="115" t="s">
        <v>94</v>
      </c>
      <c r="O7" s="115" t="s">
        <v>10</v>
      </c>
      <c r="P7" s="17" t="s">
        <v>11</v>
      </c>
      <c r="Q7" s="115" t="s">
        <v>13</v>
      </c>
      <c r="R7" s="115" t="s">
        <v>14</v>
      </c>
      <c r="S7" s="117" t="s">
        <v>227</v>
      </c>
      <c r="T7" s="117" t="s">
        <v>228</v>
      </c>
    </row>
    <row r="8" spans="1:20" s="30" customFormat="1" ht="27.75" customHeight="1" x14ac:dyDescent="0.25">
      <c r="A8" s="115"/>
      <c r="B8" s="118"/>
      <c r="C8" s="117"/>
      <c r="D8" s="115"/>
      <c r="E8" s="115"/>
      <c r="F8" s="115"/>
      <c r="G8" s="150"/>
      <c r="H8" s="115"/>
      <c r="I8" s="113" t="s">
        <v>15</v>
      </c>
      <c r="J8" s="113" t="s">
        <v>16</v>
      </c>
      <c r="K8" s="113" t="s">
        <v>17</v>
      </c>
      <c r="L8" s="152"/>
      <c r="M8" s="115"/>
      <c r="N8" s="115"/>
      <c r="O8" s="115"/>
      <c r="P8" s="17" t="s">
        <v>12</v>
      </c>
      <c r="Q8" s="115"/>
      <c r="R8" s="115"/>
      <c r="S8" s="117"/>
      <c r="T8" s="117"/>
    </row>
    <row r="9" spans="1:20" ht="15.75" x14ac:dyDescent="0.25">
      <c r="A9" s="32" t="s">
        <v>18</v>
      </c>
      <c r="B9" s="33" t="s">
        <v>98</v>
      </c>
      <c r="C9" s="34" t="s">
        <v>19</v>
      </c>
      <c r="D9" s="35" t="s">
        <v>20</v>
      </c>
      <c r="E9" s="35" t="s">
        <v>21</v>
      </c>
      <c r="F9" s="36">
        <v>5</v>
      </c>
      <c r="G9" s="37" t="s">
        <v>129</v>
      </c>
      <c r="H9" s="37">
        <v>27</v>
      </c>
      <c r="I9" s="22" t="s">
        <v>106</v>
      </c>
      <c r="J9" s="22" t="s">
        <v>107</v>
      </c>
      <c r="K9" s="21">
        <v>8</v>
      </c>
      <c r="L9" s="21">
        <v>75</v>
      </c>
      <c r="M9" s="21">
        <v>141</v>
      </c>
      <c r="N9" s="46">
        <v>0.6</v>
      </c>
      <c r="O9" s="49">
        <v>0.35</v>
      </c>
      <c r="P9" s="19" t="s">
        <v>22</v>
      </c>
      <c r="Q9" s="49">
        <v>0.75</v>
      </c>
      <c r="R9" s="19">
        <v>70</v>
      </c>
      <c r="S9" s="49">
        <v>0.8</v>
      </c>
      <c r="T9" s="91">
        <v>0.9</v>
      </c>
    </row>
    <row r="10" spans="1:20" s="50" customFormat="1" ht="31.5" x14ac:dyDescent="0.25">
      <c r="A10" s="32" t="s">
        <v>18</v>
      </c>
      <c r="B10" s="39" t="s">
        <v>26</v>
      </c>
      <c r="C10" s="38" t="s">
        <v>105</v>
      </c>
      <c r="D10" s="36" t="s">
        <v>20</v>
      </c>
      <c r="E10" s="36" t="s">
        <v>21</v>
      </c>
      <c r="F10" s="36">
        <v>5</v>
      </c>
      <c r="G10" s="33" t="s">
        <v>130</v>
      </c>
      <c r="H10" s="39">
        <v>93</v>
      </c>
      <c r="I10" s="22" t="s">
        <v>106</v>
      </c>
      <c r="J10" s="22" t="s">
        <v>107</v>
      </c>
      <c r="K10" s="21">
        <v>8</v>
      </c>
      <c r="L10" s="21">
        <v>58</v>
      </c>
      <c r="M10" s="21">
        <v>137</v>
      </c>
      <c r="N10" s="46">
        <v>0.75</v>
      </c>
      <c r="O10" s="51">
        <v>0.2</v>
      </c>
      <c r="P10" s="19" t="s">
        <v>22</v>
      </c>
      <c r="Q10" s="49">
        <v>0.75</v>
      </c>
      <c r="R10" s="19">
        <v>70</v>
      </c>
      <c r="S10" s="49">
        <v>0.6</v>
      </c>
      <c r="T10" s="92">
        <v>0.8</v>
      </c>
    </row>
    <row r="11" spans="1:20" ht="47.25" x14ac:dyDescent="0.25">
      <c r="A11" s="32" t="s">
        <v>18</v>
      </c>
      <c r="B11" s="39" t="s">
        <v>25</v>
      </c>
      <c r="C11" s="38" t="s">
        <v>58</v>
      </c>
      <c r="D11" s="36" t="s">
        <v>20</v>
      </c>
      <c r="E11" s="36" t="s">
        <v>21</v>
      </c>
      <c r="F11" s="36">
        <v>5</v>
      </c>
      <c r="G11" s="33" t="s">
        <v>99</v>
      </c>
      <c r="H11" s="39">
        <v>138</v>
      </c>
      <c r="I11" s="22" t="s">
        <v>106</v>
      </c>
      <c r="J11" s="22" t="s">
        <v>107</v>
      </c>
      <c r="K11" s="21">
        <v>8</v>
      </c>
      <c r="L11" s="21">
        <v>55</v>
      </c>
      <c r="M11" s="21">
        <v>135</v>
      </c>
      <c r="N11" s="46">
        <v>0.75</v>
      </c>
      <c r="O11" s="51">
        <v>0.2</v>
      </c>
      <c r="P11" s="19" t="s">
        <v>22</v>
      </c>
      <c r="Q11" s="49">
        <v>0.75</v>
      </c>
      <c r="R11" s="19">
        <v>70</v>
      </c>
      <c r="S11" s="49">
        <v>0.6</v>
      </c>
      <c r="T11" s="92">
        <v>0.8</v>
      </c>
    </row>
    <row r="12" spans="1:20" ht="15.75" x14ac:dyDescent="0.25">
      <c r="A12" s="32" t="s">
        <v>18</v>
      </c>
      <c r="B12" s="37" t="s">
        <v>27</v>
      </c>
      <c r="C12" s="38" t="s">
        <v>56</v>
      </c>
      <c r="D12" s="36" t="s">
        <v>20</v>
      </c>
      <c r="E12" s="36" t="s">
        <v>21</v>
      </c>
      <c r="F12" s="36">
        <v>5</v>
      </c>
      <c r="G12" s="37" t="s">
        <v>100</v>
      </c>
      <c r="H12" s="37">
        <v>14</v>
      </c>
      <c r="I12" s="22" t="s">
        <v>106</v>
      </c>
      <c r="J12" s="22" t="s">
        <v>107</v>
      </c>
      <c r="K12" s="21">
        <v>8</v>
      </c>
      <c r="L12" s="21">
        <v>54</v>
      </c>
      <c r="M12" s="21">
        <v>149</v>
      </c>
      <c r="N12" s="46">
        <v>0.75</v>
      </c>
      <c r="O12" s="51">
        <v>0.2</v>
      </c>
      <c r="P12" s="19" t="s">
        <v>22</v>
      </c>
      <c r="Q12" s="49">
        <v>0.75</v>
      </c>
      <c r="R12" s="19">
        <v>70</v>
      </c>
      <c r="S12" s="49">
        <v>0.6</v>
      </c>
      <c r="T12" s="92">
        <v>0.8</v>
      </c>
    </row>
    <row r="13" spans="1:20" ht="15.75" x14ac:dyDescent="0.25">
      <c r="A13" s="40" t="s">
        <v>18</v>
      </c>
      <c r="B13" s="37" t="s">
        <v>28</v>
      </c>
      <c r="C13" s="38" t="s">
        <v>57</v>
      </c>
      <c r="D13" s="36" t="s">
        <v>20</v>
      </c>
      <c r="E13" s="36" t="s">
        <v>21</v>
      </c>
      <c r="F13" s="36">
        <v>5</v>
      </c>
      <c r="G13" s="37" t="s">
        <v>101</v>
      </c>
      <c r="H13" s="37">
        <v>38</v>
      </c>
      <c r="I13" s="22" t="s">
        <v>106</v>
      </c>
      <c r="J13" s="22" t="s">
        <v>107</v>
      </c>
      <c r="K13" s="21">
        <v>8</v>
      </c>
      <c r="L13" s="21">
        <v>57</v>
      </c>
      <c r="M13" s="21">
        <v>137</v>
      </c>
      <c r="N13" s="46">
        <v>0.6</v>
      </c>
      <c r="O13" s="51">
        <v>0.35</v>
      </c>
      <c r="P13" s="19" t="s">
        <v>22</v>
      </c>
      <c r="Q13" s="49">
        <v>0.75</v>
      </c>
      <c r="R13" s="19">
        <v>70</v>
      </c>
      <c r="S13" s="49">
        <v>0.6</v>
      </c>
      <c r="T13" s="92">
        <v>0.8</v>
      </c>
    </row>
    <row r="14" spans="1:20" ht="15.75" x14ac:dyDescent="0.25">
      <c r="A14" s="40" t="s">
        <v>18</v>
      </c>
      <c r="B14" s="37" t="s">
        <v>24</v>
      </c>
      <c r="C14" s="38" t="s">
        <v>65</v>
      </c>
      <c r="D14" s="36" t="s">
        <v>20</v>
      </c>
      <c r="E14" s="36" t="s">
        <v>21</v>
      </c>
      <c r="F14" s="36">
        <v>5</v>
      </c>
      <c r="G14" s="37" t="s">
        <v>102</v>
      </c>
      <c r="H14" s="37">
        <v>31</v>
      </c>
      <c r="I14" s="22" t="s">
        <v>106</v>
      </c>
      <c r="J14" s="22" t="s">
        <v>107</v>
      </c>
      <c r="K14" s="21">
        <v>8</v>
      </c>
      <c r="L14" s="21">
        <v>54</v>
      </c>
      <c r="M14" s="21">
        <v>139</v>
      </c>
      <c r="N14" s="46">
        <v>0.75</v>
      </c>
      <c r="O14" s="51">
        <v>0.2</v>
      </c>
      <c r="P14" s="19" t="s">
        <v>22</v>
      </c>
      <c r="Q14" s="49">
        <v>0.75</v>
      </c>
      <c r="R14" s="19">
        <v>70</v>
      </c>
      <c r="S14" s="49">
        <v>0.7</v>
      </c>
      <c r="T14" s="91">
        <v>0.9</v>
      </c>
    </row>
    <row r="15" spans="1:20" ht="63" x14ac:dyDescent="0.25">
      <c r="A15" s="32" t="s">
        <v>18</v>
      </c>
      <c r="B15" s="33" t="s">
        <v>96</v>
      </c>
      <c r="C15" s="38" t="s">
        <v>73</v>
      </c>
      <c r="D15" s="36" t="s">
        <v>20</v>
      </c>
      <c r="E15" s="36" t="s">
        <v>21</v>
      </c>
      <c r="F15" s="36">
        <v>5</v>
      </c>
      <c r="G15" s="33" t="s">
        <v>103</v>
      </c>
      <c r="H15" s="39">
        <v>146</v>
      </c>
      <c r="I15" s="22" t="s">
        <v>106</v>
      </c>
      <c r="J15" s="22" t="s">
        <v>107</v>
      </c>
      <c r="K15" s="21">
        <v>8</v>
      </c>
      <c r="L15" s="21">
        <v>60</v>
      </c>
      <c r="M15" s="21">
        <v>136</v>
      </c>
      <c r="N15" s="46">
        <v>0.7</v>
      </c>
      <c r="O15" s="51">
        <v>0.25</v>
      </c>
      <c r="P15" s="19" t="s">
        <v>22</v>
      </c>
      <c r="Q15" s="49">
        <v>0.75</v>
      </c>
      <c r="R15" s="19">
        <v>70</v>
      </c>
      <c r="S15" s="49">
        <v>0.8</v>
      </c>
      <c r="T15" s="94">
        <v>0.9</v>
      </c>
    </row>
    <row r="16" spans="1:20" ht="15.75" x14ac:dyDescent="0.25">
      <c r="A16" s="32" t="s">
        <v>18</v>
      </c>
      <c r="B16" s="33" t="s">
        <v>26</v>
      </c>
      <c r="C16" s="38" t="s">
        <v>105</v>
      </c>
      <c r="D16" s="36" t="s">
        <v>20</v>
      </c>
      <c r="E16" s="36" t="s">
        <v>131</v>
      </c>
      <c r="F16" s="36">
        <v>1</v>
      </c>
      <c r="G16" s="33" t="s">
        <v>132</v>
      </c>
      <c r="H16" s="39">
        <v>42</v>
      </c>
      <c r="I16" s="22" t="s">
        <v>106</v>
      </c>
      <c r="J16" s="22" t="s">
        <v>107</v>
      </c>
      <c r="K16" s="21">
        <v>8</v>
      </c>
      <c r="L16" s="21">
        <v>58</v>
      </c>
      <c r="M16" s="21">
        <v>137</v>
      </c>
      <c r="N16" s="46">
        <v>0.75</v>
      </c>
      <c r="O16" s="51">
        <v>0.25</v>
      </c>
      <c r="P16" s="19" t="s">
        <v>22</v>
      </c>
      <c r="Q16" s="49">
        <v>0.75</v>
      </c>
      <c r="R16" s="19">
        <v>70</v>
      </c>
      <c r="S16" s="49">
        <v>0.6</v>
      </c>
      <c r="T16" s="91">
        <v>0.7</v>
      </c>
    </row>
    <row r="17" spans="1:20" ht="47.25" x14ac:dyDescent="0.25">
      <c r="A17" s="36" t="s">
        <v>31</v>
      </c>
      <c r="B17" s="39" t="s">
        <v>111</v>
      </c>
      <c r="C17" s="39" t="s">
        <v>111</v>
      </c>
      <c r="D17" s="36" t="s">
        <v>20</v>
      </c>
      <c r="E17" s="36" t="s">
        <v>21</v>
      </c>
      <c r="F17" s="36">
        <v>16</v>
      </c>
      <c r="G17" s="33" t="s">
        <v>113</v>
      </c>
      <c r="H17" s="39">
        <v>156</v>
      </c>
      <c r="I17" s="22" t="s">
        <v>106</v>
      </c>
      <c r="J17" s="28" t="s">
        <v>118</v>
      </c>
      <c r="K17" s="21">
        <v>6</v>
      </c>
      <c r="L17" s="21">
        <v>50</v>
      </c>
      <c r="M17" s="21">
        <v>107</v>
      </c>
      <c r="N17" s="46">
        <v>0.7</v>
      </c>
      <c r="O17" s="51">
        <v>0.25</v>
      </c>
      <c r="P17" s="21" t="s">
        <v>133</v>
      </c>
      <c r="Q17" s="51">
        <v>0.85</v>
      </c>
      <c r="R17" s="51">
        <v>0.75</v>
      </c>
      <c r="S17" s="51">
        <v>0.8</v>
      </c>
      <c r="T17" s="91">
        <v>0.9</v>
      </c>
    </row>
    <row r="18" spans="1:20" ht="15.75" x14ac:dyDescent="0.25">
      <c r="A18" s="36" t="s">
        <v>31</v>
      </c>
      <c r="B18" s="37" t="s">
        <v>25</v>
      </c>
      <c r="C18" s="37" t="s">
        <v>25</v>
      </c>
      <c r="D18" s="36" t="s">
        <v>20</v>
      </c>
      <c r="E18" s="36" t="s">
        <v>21</v>
      </c>
      <c r="F18" s="36">
        <v>16</v>
      </c>
      <c r="G18" s="37" t="s">
        <v>114</v>
      </c>
      <c r="H18" s="37">
        <v>9</v>
      </c>
      <c r="I18" s="22" t="s">
        <v>106</v>
      </c>
      <c r="J18" s="28" t="s">
        <v>118</v>
      </c>
      <c r="K18" s="21">
        <v>6</v>
      </c>
      <c r="L18" s="21">
        <v>45</v>
      </c>
      <c r="M18" s="21">
        <v>105</v>
      </c>
      <c r="N18" s="46">
        <v>0.6</v>
      </c>
      <c r="O18" s="51">
        <v>0.35</v>
      </c>
      <c r="P18" s="21" t="s">
        <v>133</v>
      </c>
      <c r="Q18" s="51">
        <v>0.85</v>
      </c>
      <c r="R18" s="51">
        <v>0.75</v>
      </c>
      <c r="S18" s="51">
        <v>0.8</v>
      </c>
      <c r="T18" s="92">
        <v>0.9</v>
      </c>
    </row>
    <row r="19" spans="1:20" ht="15.75" x14ac:dyDescent="0.25">
      <c r="A19" s="36" t="s">
        <v>31</v>
      </c>
      <c r="B19" s="37" t="s">
        <v>112</v>
      </c>
      <c r="C19" s="37" t="s">
        <v>112</v>
      </c>
      <c r="D19" s="36" t="s">
        <v>20</v>
      </c>
      <c r="E19" s="36" t="s">
        <v>21</v>
      </c>
      <c r="F19" s="36">
        <v>16</v>
      </c>
      <c r="G19" s="37" t="s">
        <v>115</v>
      </c>
      <c r="H19" s="37">
        <v>24</v>
      </c>
      <c r="I19" s="22" t="s">
        <v>106</v>
      </c>
      <c r="J19" s="28" t="s">
        <v>118</v>
      </c>
      <c r="K19" s="21">
        <v>6</v>
      </c>
      <c r="L19" s="21">
        <v>49</v>
      </c>
      <c r="M19" s="21">
        <v>107</v>
      </c>
      <c r="N19" s="46">
        <v>0.6</v>
      </c>
      <c r="O19" s="51">
        <v>0.35</v>
      </c>
      <c r="P19" s="21" t="s">
        <v>133</v>
      </c>
      <c r="Q19" s="51">
        <v>0.85</v>
      </c>
      <c r="R19" s="51">
        <v>0.75</v>
      </c>
      <c r="S19" s="51">
        <v>0.8</v>
      </c>
      <c r="T19" s="92">
        <v>0.9</v>
      </c>
    </row>
    <row r="20" spans="1:20" ht="15.75" x14ac:dyDescent="0.25">
      <c r="A20" s="36" t="s">
        <v>31</v>
      </c>
      <c r="B20" s="37" t="s">
        <v>98</v>
      </c>
      <c r="C20" s="37" t="s">
        <v>98</v>
      </c>
      <c r="D20" s="36" t="s">
        <v>20</v>
      </c>
      <c r="E20" s="36" t="s">
        <v>21</v>
      </c>
      <c r="F20" s="36">
        <v>16</v>
      </c>
      <c r="G20" s="37" t="s">
        <v>116</v>
      </c>
      <c r="H20" s="37">
        <v>17</v>
      </c>
      <c r="I20" s="22" t="s">
        <v>106</v>
      </c>
      <c r="J20" s="28" t="s">
        <v>118</v>
      </c>
      <c r="K20" s="21">
        <v>6</v>
      </c>
      <c r="L20" s="21">
        <v>49</v>
      </c>
      <c r="M20" s="21">
        <v>109</v>
      </c>
      <c r="N20" s="46">
        <v>0.6</v>
      </c>
      <c r="O20" s="51">
        <v>0.35</v>
      </c>
      <c r="P20" s="21" t="s">
        <v>133</v>
      </c>
      <c r="Q20" s="51">
        <v>0.85</v>
      </c>
      <c r="R20" s="51">
        <v>0.75</v>
      </c>
      <c r="S20" s="51">
        <v>0.8</v>
      </c>
      <c r="T20" s="92">
        <v>0.9</v>
      </c>
    </row>
    <row r="21" spans="1:20" ht="15.75" x14ac:dyDescent="0.25">
      <c r="A21" s="36" t="s">
        <v>31</v>
      </c>
      <c r="B21" s="39" t="s">
        <v>96</v>
      </c>
      <c r="C21" s="39" t="s">
        <v>96</v>
      </c>
      <c r="D21" s="36" t="s">
        <v>20</v>
      </c>
      <c r="E21" s="36" t="s">
        <v>21</v>
      </c>
      <c r="F21" s="36">
        <v>16</v>
      </c>
      <c r="G21" s="37" t="s">
        <v>117</v>
      </c>
      <c r="H21" s="37">
        <v>23</v>
      </c>
      <c r="I21" s="22" t="s">
        <v>106</v>
      </c>
      <c r="J21" s="28" t="s">
        <v>118</v>
      </c>
      <c r="K21" s="21">
        <v>6</v>
      </c>
      <c r="L21" s="21">
        <v>50</v>
      </c>
      <c r="M21" s="21">
        <v>106</v>
      </c>
      <c r="N21" s="46">
        <v>0.6</v>
      </c>
      <c r="O21" s="51">
        <v>0.35</v>
      </c>
      <c r="P21" s="21" t="s">
        <v>133</v>
      </c>
      <c r="Q21" s="51">
        <v>0.85</v>
      </c>
      <c r="R21" s="51">
        <v>0.75</v>
      </c>
      <c r="S21" s="51">
        <v>0.8</v>
      </c>
      <c r="T21" s="92">
        <v>0.9</v>
      </c>
    </row>
    <row r="22" spans="1:20" ht="15.75" x14ac:dyDescent="0.25">
      <c r="A22" s="36" t="s">
        <v>127</v>
      </c>
      <c r="B22" s="39" t="s">
        <v>124</v>
      </c>
      <c r="C22" s="39" t="s">
        <v>124</v>
      </c>
      <c r="D22" s="36" t="s">
        <v>123</v>
      </c>
      <c r="E22" s="36" t="s">
        <v>21</v>
      </c>
      <c r="F22" s="36">
        <v>2</v>
      </c>
      <c r="G22" s="37" t="s">
        <v>119</v>
      </c>
      <c r="H22" s="37">
        <v>65</v>
      </c>
      <c r="I22" s="22" t="s">
        <v>106</v>
      </c>
      <c r="J22" s="28" t="s">
        <v>118</v>
      </c>
      <c r="K22" s="21">
        <v>6</v>
      </c>
      <c r="L22" s="21">
        <v>37</v>
      </c>
      <c r="M22" s="21">
        <v>93</v>
      </c>
      <c r="N22" s="46">
        <v>0.7</v>
      </c>
      <c r="O22" s="51">
        <v>0.35</v>
      </c>
      <c r="P22" s="21" t="s">
        <v>133</v>
      </c>
      <c r="Q22" s="51">
        <v>0.85</v>
      </c>
      <c r="R22" s="51">
        <v>0.75</v>
      </c>
      <c r="S22" s="51">
        <v>0.8</v>
      </c>
      <c r="T22" s="92">
        <v>0.9</v>
      </c>
    </row>
    <row r="23" spans="1:20" ht="15.75" x14ac:dyDescent="0.25">
      <c r="A23" s="36" t="s">
        <v>127</v>
      </c>
      <c r="B23" s="39" t="s">
        <v>64</v>
      </c>
      <c r="C23" s="39" t="s">
        <v>64</v>
      </c>
      <c r="D23" s="36" t="s">
        <v>123</v>
      </c>
      <c r="E23" s="36" t="s">
        <v>21</v>
      </c>
      <c r="F23" s="36">
        <v>2</v>
      </c>
      <c r="G23" s="37" t="s">
        <v>120</v>
      </c>
      <c r="H23" s="37">
        <v>43</v>
      </c>
      <c r="I23" s="22" t="s">
        <v>106</v>
      </c>
      <c r="J23" s="28" t="s">
        <v>118</v>
      </c>
      <c r="K23" s="21">
        <v>6</v>
      </c>
      <c r="L23" s="21">
        <v>35</v>
      </c>
      <c r="M23" s="21">
        <v>110</v>
      </c>
      <c r="N23" s="46">
        <v>0.4</v>
      </c>
      <c r="O23" s="51">
        <v>0.56999999999999995</v>
      </c>
      <c r="P23" s="21" t="s">
        <v>133</v>
      </c>
      <c r="Q23" s="51">
        <v>0.85</v>
      </c>
      <c r="R23" s="51">
        <v>0.75</v>
      </c>
      <c r="S23" s="51">
        <v>0.8</v>
      </c>
      <c r="T23" s="92">
        <v>0.9</v>
      </c>
    </row>
    <row r="24" spans="1:20" ht="15.75" x14ac:dyDescent="0.25">
      <c r="A24" s="36" t="s">
        <v>127</v>
      </c>
      <c r="B24" s="39" t="s">
        <v>125</v>
      </c>
      <c r="C24" s="39" t="s">
        <v>125</v>
      </c>
      <c r="D24" s="36" t="s">
        <v>123</v>
      </c>
      <c r="E24" s="36" t="s">
        <v>21</v>
      </c>
      <c r="F24" s="36">
        <v>2</v>
      </c>
      <c r="G24" s="37" t="s">
        <v>121</v>
      </c>
      <c r="H24" s="37">
        <v>49</v>
      </c>
      <c r="I24" s="22" t="s">
        <v>106</v>
      </c>
      <c r="J24" s="28" t="s">
        <v>118</v>
      </c>
      <c r="K24" s="21">
        <v>6</v>
      </c>
      <c r="L24" s="21">
        <v>37</v>
      </c>
      <c r="M24" s="21">
        <v>109</v>
      </c>
      <c r="N24" s="46">
        <v>0.4</v>
      </c>
      <c r="O24" s="51">
        <v>0.56999999999999995</v>
      </c>
      <c r="P24" s="21" t="s">
        <v>133</v>
      </c>
      <c r="Q24" s="51">
        <v>0.85</v>
      </c>
      <c r="R24" s="51">
        <v>0.75</v>
      </c>
      <c r="S24" s="51">
        <v>0.8</v>
      </c>
      <c r="T24" s="92">
        <v>0.9</v>
      </c>
    </row>
    <row r="25" spans="1:20" ht="45" x14ac:dyDescent="0.25">
      <c r="A25" s="36" t="s">
        <v>127</v>
      </c>
      <c r="B25" s="41" t="s">
        <v>126</v>
      </c>
      <c r="C25" s="41" t="s">
        <v>126</v>
      </c>
      <c r="D25" s="36" t="s">
        <v>123</v>
      </c>
      <c r="E25" s="36" t="s">
        <v>21</v>
      </c>
      <c r="F25" s="44">
        <v>2</v>
      </c>
      <c r="G25" s="39" t="s">
        <v>122</v>
      </c>
      <c r="H25" s="43">
        <v>64</v>
      </c>
      <c r="I25" s="22" t="s">
        <v>106</v>
      </c>
      <c r="J25" s="28" t="s">
        <v>118</v>
      </c>
      <c r="K25" s="44">
        <v>6</v>
      </c>
      <c r="L25" s="44">
        <v>48</v>
      </c>
      <c r="M25" s="44">
        <v>123</v>
      </c>
      <c r="N25" s="46">
        <v>0.4</v>
      </c>
      <c r="O25" s="51">
        <v>0.56999999999999995</v>
      </c>
      <c r="P25" s="21" t="s">
        <v>133</v>
      </c>
      <c r="Q25" s="51">
        <v>0.85</v>
      </c>
      <c r="R25" s="51">
        <v>0.75</v>
      </c>
      <c r="S25" s="51">
        <v>0.8</v>
      </c>
      <c r="T25" s="92">
        <v>0.9</v>
      </c>
    </row>
    <row r="26" spans="1:20" ht="15.75" hidden="1" x14ac:dyDescent="0.25">
      <c r="A26" s="131" t="s">
        <v>128</v>
      </c>
      <c r="B26" s="131"/>
      <c r="C26" s="41"/>
      <c r="D26" s="36"/>
      <c r="E26" s="36"/>
      <c r="F26" s="42"/>
      <c r="G26" s="39"/>
      <c r="H26" s="29">
        <f>SUM(H9:H25)</f>
        <v>979</v>
      </c>
      <c r="I26" s="22"/>
      <c r="J26" s="28"/>
      <c r="K26" s="44"/>
      <c r="L26" s="43"/>
      <c r="M26" s="43"/>
      <c r="N26" s="42"/>
      <c r="O26" s="42"/>
      <c r="P26" s="42"/>
      <c r="Q26" s="42"/>
      <c r="R26" s="42"/>
      <c r="S26" s="42"/>
      <c r="T26" s="42"/>
    </row>
    <row r="27" spans="1:20" ht="15.75" x14ac:dyDescent="0.25">
      <c r="A27" s="101"/>
      <c r="B27" s="101"/>
      <c r="C27" s="102"/>
      <c r="D27" s="103"/>
      <c r="E27" s="103"/>
      <c r="F27" s="104"/>
      <c r="G27" s="105"/>
      <c r="H27" s="106"/>
      <c r="I27" s="107"/>
      <c r="J27" s="108"/>
      <c r="K27" s="109"/>
      <c r="L27" s="110"/>
      <c r="M27" s="110"/>
      <c r="N27" s="104"/>
      <c r="O27" s="104"/>
      <c r="P27" s="104"/>
      <c r="Q27" s="104"/>
      <c r="R27" s="104"/>
      <c r="S27" s="104"/>
      <c r="T27" s="104"/>
    </row>
    <row r="28" spans="1:20" ht="15.75" x14ac:dyDescent="0.25">
      <c r="A28" s="101"/>
      <c r="B28" s="101"/>
      <c r="C28" s="102"/>
      <c r="D28" s="103"/>
      <c r="E28" s="103"/>
      <c r="F28" s="104"/>
      <c r="G28" s="105"/>
      <c r="H28" s="106"/>
      <c r="I28" s="107"/>
      <c r="J28" s="108"/>
      <c r="K28" s="109"/>
      <c r="L28" s="110"/>
      <c r="M28" s="110"/>
      <c r="N28" s="104"/>
      <c r="O28" s="104"/>
      <c r="P28" s="104"/>
      <c r="Q28" s="104"/>
      <c r="R28" s="104"/>
      <c r="S28" s="104"/>
      <c r="T28" s="104"/>
    </row>
    <row r="29" spans="1:20" ht="15.75" x14ac:dyDescent="0.25">
      <c r="A29" s="101"/>
      <c r="B29" s="101"/>
      <c r="C29" s="102"/>
      <c r="D29" s="103"/>
      <c r="E29" s="103"/>
      <c r="F29" s="104"/>
      <c r="G29" s="105"/>
      <c r="H29" s="106"/>
      <c r="I29" s="107"/>
      <c r="J29" s="108"/>
      <c r="K29" s="109"/>
      <c r="L29" s="110"/>
      <c r="M29" s="110"/>
      <c r="N29" s="104"/>
      <c r="O29" s="104"/>
      <c r="P29" s="104"/>
      <c r="Q29" s="104"/>
      <c r="R29" s="104"/>
      <c r="S29" s="104"/>
      <c r="T29" s="104"/>
    </row>
    <row r="30" spans="1:20" ht="15.75" x14ac:dyDescent="0.25">
      <c r="A30" s="101"/>
      <c r="B30" s="101"/>
      <c r="C30" s="102"/>
      <c r="D30" s="103"/>
      <c r="E30" s="103"/>
      <c r="F30" s="104"/>
      <c r="G30" s="105"/>
      <c r="H30" s="106"/>
      <c r="I30" s="107"/>
      <c r="J30" s="108"/>
      <c r="K30" s="109"/>
      <c r="L30" s="110"/>
      <c r="M30" s="110"/>
      <c r="N30" s="104"/>
      <c r="O30" s="104"/>
      <c r="P30" s="104"/>
      <c r="Q30" s="104"/>
      <c r="R30" s="104"/>
      <c r="S30" s="104"/>
      <c r="T30" s="104"/>
    </row>
    <row r="31" spans="1:20" ht="15.75" x14ac:dyDescent="0.25">
      <c r="A31" s="101"/>
      <c r="B31" s="101"/>
      <c r="C31" s="102"/>
      <c r="D31" s="103"/>
      <c r="E31" s="103"/>
      <c r="F31" s="104"/>
      <c r="G31" s="105"/>
      <c r="H31" s="106"/>
      <c r="I31" s="107"/>
      <c r="J31" s="108"/>
      <c r="K31" s="109"/>
      <c r="L31" s="110"/>
      <c r="M31" s="110"/>
      <c r="N31" s="104"/>
      <c r="O31" s="104"/>
      <c r="P31" s="104"/>
      <c r="Q31" s="104"/>
      <c r="R31" s="104"/>
      <c r="S31" s="104"/>
      <c r="T31" s="104"/>
    </row>
    <row r="32" spans="1:20" ht="15.75" x14ac:dyDescent="0.25">
      <c r="A32" s="101"/>
      <c r="B32" s="101"/>
      <c r="C32" s="102"/>
      <c r="D32" s="103"/>
      <c r="E32" s="103"/>
      <c r="F32" s="104"/>
      <c r="G32" s="105"/>
      <c r="H32" s="106"/>
      <c r="I32" s="107"/>
      <c r="J32" s="108"/>
      <c r="K32" s="109"/>
      <c r="L32" s="110"/>
      <c r="M32" s="110"/>
      <c r="N32" s="104"/>
      <c r="O32" s="104"/>
      <c r="P32" s="104"/>
      <c r="Q32" s="104"/>
      <c r="R32" s="104"/>
      <c r="S32" s="104"/>
      <c r="T32" s="104"/>
    </row>
    <row r="33" spans="1:20" ht="15.75" x14ac:dyDescent="0.25">
      <c r="A33" s="101"/>
      <c r="B33" s="101"/>
      <c r="C33" s="102"/>
      <c r="D33" s="103"/>
      <c r="E33" s="103"/>
      <c r="F33" s="104"/>
      <c r="G33" s="105"/>
      <c r="H33" s="106"/>
      <c r="I33" s="107"/>
      <c r="J33" s="108"/>
      <c r="K33" s="109"/>
      <c r="L33" s="110"/>
      <c r="M33" s="110"/>
      <c r="N33" s="104"/>
      <c r="O33" s="104"/>
      <c r="P33" s="104"/>
      <c r="Q33" s="104"/>
      <c r="R33" s="104"/>
      <c r="S33" s="104"/>
      <c r="T33" s="104"/>
    </row>
    <row r="34" spans="1:20" ht="15.75" x14ac:dyDescent="0.25">
      <c r="A34" s="101"/>
      <c r="B34" s="101"/>
      <c r="C34" s="102"/>
      <c r="D34" s="103"/>
      <c r="E34" s="103"/>
      <c r="F34" s="104"/>
      <c r="G34" s="105"/>
      <c r="H34" s="106"/>
      <c r="I34" s="107"/>
      <c r="J34" s="108"/>
      <c r="K34" s="109"/>
      <c r="L34" s="110"/>
      <c r="M34" s="110"/>
      <c r="N34" s="104"/>
      <c r="O34" s="104"/>
      <c r="P34" s="104"/>
      <c r="Q34" s="104"/>
      <c r="R34" s="104"/>
      <c r="S34" s="104"/>
      <c r="T34" s="104"/>
    </row>
    <row r="35" spans="1:20" ht="15.75" x14ac:dyDescent="0.25">
      <c r="A35" s="101"/>
      <c r="B35" s="101"/>
      <c r="C35" s="102"/>
      <c r="D35" s="103"/>
      <c r="E35" s="103"/>
      <c r="F35" s="104"/>
      <c r="G35" s="105"/>
      <c r="H35" s="106"/>
      <c r="I35" s="107"/>
      <c r="J35" s="108"/>
      <c r="K35" s="109"/>
      <c r="L35" s="110"/>
      <c r="M35" s="110"/>
      <c r="N35" s="104"/>
      <c r="O35" s="104"/>
      <c r="P35" s="104"/>
      <c r="Q35" s="104"/>
      <c r="R35" s="104"/>
      <c r="S35" s="104"/>
      <c r="T35" s="104"/>
    </row>
    <row r="36" spans="1:20" ht="15.75" x14ac:dyDescent="0.25">
      <c r="A36" s="101"/>
      <c r="B36" s="101"/>
      <c r="C36" s="102"/>
      <c r="D36" s="103"/>
      <c r="E36" s="103"/>
      <c r="F36" s="104"/>
      <c r="G36" s="105"/>
      <c r="H36" s="106"/>
      <c r="I36" s="107"/>
      <c r="J36" s="108"/>
      <c r="K36" s="109"/>
      <c r="L36" s="110"/>
      <c r="M36" s="110"/>
      <c r="N36" s="104"/>
      <c r="O36" s="104"/>
      <c r="P36" s="104"/>
      <c r="Q36" s="104"/>
      <c r="R36" s="104"/>
      <c r="S36" s="104"/>
      <c r="T36" s="104"/>
    </row>
    <row r="37" spans="1:20" ht="15.75" x14ac:dyDescent="0.25">
      <c r="A37" s="101"/>
      <c r="B37" s="101"/>
      <c r="C37" s="102"/>
      <c r="D37" s="103"/>
      <c r="E37" s="103"/>
      <c r="F37" s="104"/>
      <c r="G37" s="105"/>
      <c r="H37" s="106"/>
      <c r="I37" s="107"/>
      <c r="J37" s="108"/>
      <c r="K37" s="109"/>
      <c r="L37" s="110"/>
      <c r="M37" s="110"/>
      <c r="N37" s="104"/>
      <c r="O37" s="104"/>
      <c r="P37" s="104"/>
      <c r="Q37" s="104"/>
      <c r="R37" s="104"/>
      <c r="S37" s="104"/>
      <c r="T37" s="104"/>
    </row>
    <row r="38" spans="1:20" ht="15.75" x14ac:dyDescent="0.25">
      <c r="A38" s="101"/>
      <c r="B38" s="101"/>
      <c r="C38" s="102"/>
      <c r="D38" s="103"/>
      <c r="E38" s="103"/>
      <c r="F38" s="104"/>
      <c r="G38" s="105"/>
      <c r="H38" s="106"/>
      <c r="I38" s="107"/>
      <c r="J38" s="108"/>
      <c r="K38" s="109"/>
      <c r="L38" s="110"/>
      <c r="M38" s="110"/>
      <c r="N38" s="104"/>
      <c r="O38" s="104"/>
      <c r="P38" s="104"/>
      <c r="Q38" s="104"/>
      <c r="R38" s="104"/>
      <c r="S38" s="104"/>
      <c r="T38" s="104"/>
    </row>
    <row r="39" spans="1:20" ht="15.75" x14ac:dyDescent="0.25">
      <c r="A39" s="101"/>
      <c r="B39" s="101"/>
      <c r="C39" s="102"/>
      <c r="D39" s="103"/>
      <c r="E39" s="103"/>
      <c r="F39" s="104"/>
      <c r="G39" s="105"/>
      <c r="H39" s="106"/>
      <c r="I39" s="107"/>
      <c r="J39" s="108"/>
      <c r="K39" s="109"/>
      <c r="L39" s="110"/>
      <c r="M39" s="110"/>
      <c r="N39" s="104"/>
      <c r="O39" s="104"/>
      <c r="P39" s="104"/>
      <c r="Q39" s="104"/>
      <c r="R39" s="104"/>
      <c r="S39" s="104"/>
      <c r="T39" s="104"/>
    </row>
  </sheetData>
  <mergeCells count="20">
    <mergeCell ref="S7:S8"/>
    <mergeCell ref="T7:T8"/>
    <mergeCell ref="Q7:Q8"/>
    <mergeCell ref="A26:B26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  <mergeCell ref="M7:M8"/>
    <mergeCell ref="N7:N8"/>
    <mergeCell ref="O7:O8"/>
  </mergeCells>
  <conditionalFormatting sqref="B9:B16">
    <cfRule type="expression" dxfId="34" priority="10">
      <formula>OR(CELL("col")=COLUMN(),CELL("row")=ROW())</formula>
    </cfRule>
  </conditionalFormatting>
  <conditionalFormatting sqref="A9:A16">
    <cfRule type="expression" dxfId="33" priority="9">
      <formula>OR(CELL("col")=COLUMN(),CELL("row")=ROW())</formula>
    </cfRule>
  </conditionalFormatting>
  <conditionalFormatting sqref="G9:G14">
    <cfRule type="expression" dxfId="32" priority="7">
      <formula>OR(CELL("col")=COLUMN(),CELL("row")=ROW())</formula>
    </cfRule>
  </conditionalFormatting>
  <conditionalFormatting sqref="G15:G16">
    <cfRule type="expression" dxfId="31" priority="8">
      <formula>OR(CELL("col")=COLUMN(),CELL("row")=ROW())</formula>
    </cfRule>
  </conditionalFormatting>
  <conditionalFormatting sqref="H9:H16">
    <cfRule type="expression" dxfId="30" priority="6">
      <formula>OR(CELL("col")=COLUMN(),CELL("row")=ROW())</formula>
    </cfRule>
  </conditionalFormatting>
  <conditionalFormatting sqref="B17:B21">
    <cfRule type="expression" dxfId="29" priority="5">
      <formula>OR(CELL("col")=COLUMN(),CELL("row")=ROW())</formula>
    </cfRule>
  </conditionalFormatting>
  <conditionalFormatting sqref="C17:C24">
    <cfRule type="expression" dxfId="28" priority="4">
      <formula>OR(CELL("col")=COLUMN(),CELL("row")=ROW())</formula>
    </cfRule>
  </conditionalFormatting>
  <conditionalFormatting sqref="G17:G39">
    <cfRule type="expression" dxfId="27" priority="3">
      <formula>OR(CELL("col")=COLUMN(),CELL("row")=ROW())</formula>
    </cfRule>
  </conditionalFormatting>
  <conditionalFormatting sqref="H17:H24">
    <cfRule type="expression" dxfId="26" priority="2">
      <formula>OR(CELL("col")=COLUMN(),CELL("row")=ROW())</formula>
    </cfRule>
  </conditionalFormatting>
  <conditionalFormatting sqref="B22:B24">
    <cfRule type="expression" dxfId="25" priority="1">
      <formula>OR(CELL("col")=COLUMN(),CELL("row")=ROW())</formula>
    </cfRule>
  </conditionalFormatting>
  <pageMargins left="0.7" right="0.7" top="0.75" bottom="0.75" header="0.3" footer="0.3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3"/>
  <sheetViews>
    <sheetView topLeftCell="A10" workbookViewId="0">
      <selection activeCell="I29" sqref="I29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3.42578125" customWidth="1"/>
    <col min="11" max="11" width="6.42578125" customWidth="1"/>
    <col min="20" max="20" width="8.140625" customWidth="1"/>
  </cols>
  <sheetData>
    <row r="4" spans="1:20" x14ac:dyDescent="0.25">
      <c r="A4" s="130" t="s">
        <v>40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20" x14ac:dyDescent="0.25">
      <c r="A5" s="130" t="s">
        <v>41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7" spans="1:20" s="30" customFormat="1" ht="33.75" customHeight="1" x14ac:dyDescent="0.25">
      <c r="A7" s="115" t="s">
        <v>0</v>
      </c>
      <c r="B7" s="118" t="s">
        <v>1</v>
      </c>
      <c r="C7" s="117" t="s">
        <v>45</v>
      </c>
      <c r="D7" s="115" t="s">
        <v>2</v>
      </c>
      <c r="E7" s="115" t="s">
        <v>3</v>
      </c>
      <c r="F7" s="115" t="s">
        <v>4</v>
      </c>
      <c r="G7" s="115" t="s">
        <v>46</v>
      </c>
      <c r="H7" s="115" t="s">
        <v>5</v>
      </c>
      <c r="I7" s="117" t="s">
        <v>6</v>
      </c>
      <c r="J7" s="117"/>
      <c r="K7" s="117"/>
      <c r="L7" s="115" t="s">
        <v>7</v>
      </c>
      <c r="M7" s="115" t="s">
        <v>8</v>
      </c>
      <c r="N7" s="115" t="s">
        <v>94</v>
      </c>
      <c r="O7" s="115" t="s">
        <v>10</v>
      </c>
      <c r="P7" s="83" t="s">
        <v>11</v>
      </c>
      <c r="Q7" s="115" t="s">
        <v>13</v>
      </c>
      <c r="R7" s="115" t="s">
        <v>14</v>
      </c>
      <c r="S7" s="117" t="s">
        <v>227</v>
      </c>
      <c r="T7" s="117" t="s">
        <v>228</v>
      </c>
    </row>
    <row r="8" spans="1:20" s="30" customFormat="1" x14ac:dyDescent="0.25">
      <c r="A8" s="115"/>
      <c r="B8" s="118"/>
      <c r="C8" s="117"/>
      <c r="D8" s="115"/>
      <c r="E8" s="115"/>
      <c r="F8" s="115"/>
      <c r="G8" s="115"/>
      <c r="H8" s="115"/>
      <c r="I8" s="83" t="s">
        <v>15</v>
      </c>
      <c r="J8" s="83" t="s">
        <v>16</v>
      </c>
      <c r="K8" s="83" t="s">
        <v>17</v>
      </c>
      <c r="L8" s="115"/>
      <c r="M8" s="115"/>
      <c r="N8" s="115"/>
      <c r="O8" s="115"/>
      <c r="P8" s="83" t="s">
        <v>12</v>
      </c>
      <c r="Q8" s="115"/>
      <c r="R8" s="115"/>
      <c r="S8" s="117"/>
      <c r="T8" s="117"/>
    </row>
    <row r="9" spans="1:20" x14ac:dyDescent="0.25">
      <c r="A9" s="95" t="s">
        <v>18</v>
      </c>
      <c r="B9" s="96" t="s">
        <v>19</v>
      </c>
      <c r="C9" s="96" t="s">
        <v>19</v>
      </c>
      <c r="D9" s="95" t="s">
        <v>20</v>
      </c>
      <c r="E9" s="95" t="s">
        <v>21</v>
      </c>
      <c r="F9" s="97">
        <v>6</v>
      </c>
      <c r="G9" s="97" t="s">
        <v>47</v>
      </c>
      <c r="H9" s="95">
        <v>33</v>
      </c>
      <c r="I9" s="98" t="s">
        <v>42</v>
      </c>
      <c r="J9" s="98" t="s">
        <v>43</v>
      </c>
      <c r="K9" s="97">
        <v>8</v>
      </c>
      <c r="L9" s="97">
        <v>75</v>
      </c>
      <c r="M9" s="97">
        <v>141</v>
      </c>
      <c r="N9" s="95">
        <v>80</v>
      </c>
      <c r="O9" s="95">
        <v>17</v>
      </c>
      <c r="P9" s="95" t="s">
        <v>22</v>
      </c>
      <c r="Q9" s="95">
        <v>80</v>
      </c>
      <c r="R9" s="95">
        <v>70</v>
      </c>
      <c r="S9" s="91">
        <v>0.85</v>
      </c>
      <c r="T9" s="91">
        <v>0.9</v>
      </c>
    </row>
    <row r="10" spans="1:20" ht="38.25" x14ac:dyDescent="0.25">
      <c r="A10" s="97" t="s">
        <v>18</v>
      </c>
      <c r="B10" s="99" t="s">
        <v>23</v>
      </c>
      <c r="C10" s="99" t="s">
        <v>73</v>
      </c>
      <c r="D10" s="97" t="s">
        <v>20</v>
      </c>
      <c r="E10" s="97" t="s">
        <v>21</v>
      </c>
      <c r="F10" s="97">
        <v>6</v>
      </c>
      <c r="G10" s="97" t="s">
        <v>74</v>
      </c>
      <c r="H10" s="97">
        <v>148</v>
      </c>
      <c r="I10" s="98" t="s">
        <v>42</v>
      </c>
      <c r="J10" s="98" t="s">
        <v>43</v>
      </c>
      <c r="K10" s="97">
        <v>8</v>
      </c>
      <c r="L10" s="97">
        <v>70</v>
      </c>
      <c r="M10" s="97">
        <v>137</v>
      </c>
      <c r="N10" s="97">
        <v>80</v>
      </c>
      <c r="O10" s="97">
        <v>17</v>
      </c>
      <c r="P10" s="97" t="s">
        <v>22</v>
      </c>
      <c r="Q10" s="97">
        <v>80</v>
      </c>
      <c r="R10" s="97">
        <v>70</v>
      </c>
      <c r="S10" s="91">
        <v>0.85</v>
      </c>
      <c r="T10" s="91">
        <v>0.9</v>
      </c>
    </row>
    <row r="11" spans="1:20" ht="25.5" x14ac:dyDescent="0.25">
      <c r="A11" s="97" t="s">
        <v>18</v>
      </c>
      <c r="B11" s="99" t="s">
        <v>24</v>
      </c>
      <c r="C11" s="99" t="s">
        <v>65</v>
      </c>
      <c r="D11" s="97" t="s">
        <v>20</v>
      </c>
      <c r="E11" s="97" t="s">
        <v>21</v>
      </c>
      <c r="F11" s="97">
        <v>6</v>
      </c>
      <c r="G11" s="97" t="s">
        <v>49</v>
      </c>
      <c r="H11" s="97">
        <v>148</v>
      </c>
      <c r="I11" s="98" t="s">
        <v>42</v>
      </c>
      <c r="J11" s="98" t="s">
        <v>43</v>
      </c>
      <c r="K11" s="97">
        <v>8</v>
      </c>
      <c r="L11" s="97">
        <v>55</v>
      </c>
      <c r="M11" s="97">
        <v>138</v>
      </c>
      <c r="N11" s="97">
        <v>70</v>
      </c>
      <c r="O11" s="97">
        <v>25</v>
      </c>
      <c r="P11" s="97" t="s">
        <v>22</v>
      </c>
      <c r="Q11" s="97">
        <v>80</v>
      </c>
      <c r="R11" s="97">
        <v>70</v>
      </c>
      <c r="S11" s="91">
        <v>0.75</v>
      </c>
      <c r="T11" s="91">
        <v>0.9</v>
      </c>
    </row>
    <row r="12" spans="1:20" ht="38.25" x14ac:dyDescent="0.25">
      <c r="A12" s="97" t="s">
        <v>18</v>
      </c>
      <c r="B12" s="99" t="s">
        <v>25</v>
      </c>
      <c r="C12" s="99" t="s">
        <v>51</v>
      </c>
      <c r="D12" s="97" t="s">
        <v>20</v>
      </c>
      <c r="E12" s="97" t="s">
        <v>21</v>
      </c>
      <c r="F12" s="97">
        <v>6</v>
      </c>
      <c r="G12" s="97" t="s">
        <v>52</v>
      </c>
      <c r="H12" s="97">
        <v>92</v>
      </c>
      <c r="I12" s="98" t="s">
        <v>42</v>
      </c>
      <c r="J12" s="98" t="s">
        <v>43</v>
      </c>
      <c r="K12" s="97">
        <v>8</v>
      </c>
      <c r="L12" s="97">
        <v>62</v>
      </c>
      <c r="M12" s="97">
        <v>138</v>
      </c>
      <c r="N12" s="97">
        <v>80</v>
      </c>
      <c r="O12" s="97">
        <v>17</v>
      </c>
      <c r="P12" s="97" t="s">
        <v>22</v>
      </c>
      <c r="Q12" s="97">
        <v>80</v>
      </c>
      <c r="R12" s="97">
        <v>70</v>
      </c>
      <c r="S12" s="91">
        <v>0.65</v>
      </c>
      <c r="T12" s="91">
        <v>0.82</v>
      </c>
    </row>
    <row r="13" spans="1:20" ht="25.5" x14ac:dyDescent="0.25">
      <c r="A13" s="97" t="s">
        <v>18</v>
      </c>
      <c r="B13" s="99" t="s">
        <v>26</v>
      </c>
      <c r="C13" s="99" t="s">
        <v>55</v>
      </c>
      <c r="D13" s="97" t="s">
        <v>20</v>
      </c>
      <c r="E13" s="97" t="s">
        <v>21</v>
      </c>
      <c r="F13" s="97">
        <v>6</v>
      </c>
      <c r="G13" s="97" t="s">
        <v>72</v>
      </c>
      <c r="H13" s="97">
        <v>100</v>
      </c>
      <c r="I13" s="98" t="s">
        <v>42</v>
      </c>
      <c r="J13" s="98" t="s">
        <v>43</v>
      </c>
      <c r="K13" s="97">
        <v>8</v>
      </c>
      <c r="L13" s="97">
        <v>58</v>
      </c>
      <c r="M13" s="97">
        <v>137</v>
      </c>
      <c r="N13" s="97">
        <v>80</v>
      </c>
      <c r="O13" s="97">
        <v>17</v>
      </c>
      <c r="P13" s="97" t="s">
        <v>22</v>
      </c>
      <c r="Q13" s="97">
        <v>80</v>
      </c>
      <c r="R13" s="97">
        <v>70</v>
      </c>
      <c r="S13" s="91">
        <v>0.65</v>
      </c>
      <c r="T13" s="91">
        <v>0.82</v>
      </c>
    </row>
    <row r="14" spans="1:20" x14ac:dyDescent="0.25">
      <c r="A14" s="97" t="s">
        <v>18</v>
      </c>
      <c r="B14" s="99" t="s">
        <v>27</v>
      </c>
      <c r="C14" s="99" t="s">
        <v>56</v>
      </c>
      <c r="D14" s="97" t="s">
        <v>20</v>
      </c>
      <c r="E14" s="97" t="s">
        <v>21</v>
      </c>
      <c r="F14" s="97">
        <v>6</v>
      </c>
      <c r="G14" s="97" t="s">
        <v>66</v>
      </c>
      <c r="H14" s="97">
        <v>20</v>
      </c>
      <c r="I14" s="98" t="s">
        <v>42</v>
      </c>
      <c r="J14" s="98" t="s">
        <v>43</v>
      </c>
      <c r="K14" s="97">
        <v>8</v>
      </c>
      <c r="L14" s="97">
        <v>56</v>
      </c>
      <c r="M14" s="97">
        <v>139</v>
      </c>
      <c r="N14" s="97">
        <v>80</v>
      </c>
      <c r="O14" s="97">
        <v>27</v>
      </c>
      <c r="P14" s="97" t="s">
        <v>22</v>
      </c>
      <c r="Q14" s="97">
        <v>80</v>
      </c>
      <c r="R14" s="97">
        <v>70</v>
      </c>
      <c r="S14" s="91">
        <v>0.65</v>
      </c>
      <c r="T14" s="91">
        <v>0.82</v>
      </c>
    </row>
    <row r="15" spans="1:20" x14ac:dyDescent="0.25">
      <c r="A15" s="97" t="s">
        <v>18</v>
      </c>
      <c r="B15" s="99" t="s">
        <v>28</v>
      </c>
      <c r="C15" s="99" t="s">
        <v>57</v>
      </c>
      <c r="D15" s="97" t="s">
        <v>20</v>
      </c>
      <c r="E15" s="97" t="s">
        <v>21</v>
      </c>
      <c r="F15" s="97">
        <v>6</v>
      </c>
      <c r="G15" s="97" t="s">
        <v>53</v>
      </c>
      <c r="H15" s="97">
        <v>28</v>
      </c>
      <c r="I15" s="98" t="s">
        <v>42</v>
      </c>
      <c r="J15" s="98" t="s">
        <v>43</v>
      </c>
      <c r="K15" s="97">
        <v>8</v>
      </c>
      <c r="L15" s="97">
        <v>59</v>
      </c>
      <c r="M15" s="97">
        <v>137</v>
      </c>
      <c r="N15" s="97">
        <v>70</v>
      </c>
      <c r="O15" s="97">
        <v>27</v>
      </c>
      <c r="P15" s="97" t="s">
        <v>22</v>
      </c>
      <c r="Q15" s="97">
        <v>80</v>
      </c>
      <c r="R15" s="97">
        <v>70</v>
      </c>
      <c r="S15" s="91">
        <v>0.65</v>
      </c>
      <c r="T15" s="91">
        <v>0.82</v>
      </c>
    </row>
    <row r="16" spans="1:20" x14ac:dyDescent="0.25">
      <c r="A16" s="97" t="s">
        <v>18</v>
      </c>
      <c r="B16" s="99" t="s">
        <v>25</v>
      </c>
      <c r="C16" s="99" t="s">
        <v>58</v>
      </c>
      <c r="D16" s="97" t="s">
        <v>29</v>
      </c>
      <c r="E16" s="97" t="s">
        <v>21</v>
      </c>
      <c r="F16" s="97">
        <v>4</v>
      </c>
      <c r="G16" s="97" t="s">
        <v>67</v>
      </c>
      <c r="H16" s="97">
        <v>39</v>
      </c>
      <c r="I16" s="98" t="s">
        <v>42</v>
      </c>
      <c r="J16" s="98" t="s">
        <v>44</v>
      </c>
      <c r="K16" s="97">
        <v>4</v>
      </c>
      <c r="L16" s="97">
        <v>28</v>
      </c>
      <c r="M16" s="97">
        <v>50</v>
      </c>
      <c r="N16" s="97">
        <v>75</v>
      </c>
      <c r="O16" s="97">
        <v>22</v>
      </c>
      <c r="P16" s="97" t="s">
        <v>30</v>
      </c>
      <c r="Q16" s="97">
        <v>80</v>
      </c>
      <c r="R16" s="97">
        <v>70</v>
      </c>
      <c r="S16" s="91">
        <v>0.65</v>
      </c>
      <c r="T16" s="91">
        <v>0.82</v>
      </c>
    </row>
    <row r="17" spans="1:20" ht="38.25" x14ac:dyDescent="0.25">
      <c r="A17" s="97" t="s">
        <v>31</v>
      </c>
      <c r="B17" s="99" t="s">
        <v>32</v>
      </c>
      <c r="C17" s="99" t="s">
        <v>59</v>
      </c>
      <c r="D17" s="97" t="s">
        <v>20</v>
      </c>
      <c r="E17" s="97" t="s">
        <v>21</v>
      </c>
      <c r="F17" s="97">
        <v>17</v>
      </c>
      <c r="G17" s="97" t="s">
        <v>68</v>
      </c>
      <c r="H17" s="97">
        <v>167</v>
      </c>
      <c r="I17" s="98" t="s">
        <v>42</v>
      </c>
      <c r="J17" s="100" t="s">
        <v>71</v>
      </c>
      <c r="K17" s="97">
        <v>5</v>
      </c>
      <c r="L17" s="97">
        <v>31</v>
      </c>
      <c r="M17" s="97">
        <v>80</v>
      </c>
      <c r="N17" s="97">
        <v>75</v>
      </c>
      <c r="O17" s="97">
        <v>22</v>
      </c>
      <c r="P17" s="97" t="s">
        <v>33</v>
      </c>
      <c r="Q17" s="97">
        <v>90</v>
      </c>
      <c r="R17" s="97">
        <v>80</v>
      </c>
      <c r="S17" s="91">
        <v>0.85</v>
      </c>
      <c r="T17" s="91">
        <v>0.92</v>
      </c>
    </row>
    <row r="18" spans="1:20" x14ac:dyDescent="0.25">
      <c r="A18" s="97" t="s">
        <v>31</v>
      </c>
      <c r="B18" s="99" t="s">
        <v>34</v>
      </c>
      <c r="C18" s="99" t="s">
        <v>60</v>
      </c>
      <c r="D18" s="97" t="s">
        <v>20</v>
      </c>
      <c r="E18" s="97" t="s">
        <v>21</v>
      </c>
      <c r="F18" s="97">
        <v>17</v>
      </c>
      <c r="G18" s="97" t="s">
        <v>54</v>
      </c>
      <c r="H18" s="97">
        <v>14</v>
      </c>
      <c r="I18" s="98" t="s">
        <v>42</v>
      </c>
      <c r="J18" s="100" t="s">
        <v>71</v>
      </c>
      <c r="K18" s="97">
        <v>5</v>
      </c>
      <c r="L18" s="97">
        <v>31</v>
      </c>
      <c r="M18" s="97">
        <v>80</v>
      </c>
      <c r="N18" s="97">
        <v>75</v>
      </c>
      <c r="O18" s="97">
        <v>22</v>
      </c>
      <c r="P18" s="97" t="s">
        <v>33</v>
      </c>
      <c r="Q18" s="97">
        <v>90</v>
      </c>
      <c r="R18" s="97">
        <v>80</v>
      </c>
      <c r="S18" s="91">
        <v>0.85</v>
      </c>
      <c r="T18" s="91">
        <v>0.92</v>
      </c>
    </row>
    <row r="19" spans="1:20" x14ac:dyDescent="0.25">
      <c r="A19" s="97" t="s">
        <v>31</v>
      </c>
      <c r="B19" s="99" t="s">
        <v>25</v>
      </c>
      <c r="C19" s="99" t="s">
        <v>58</v>
      </c>
      <c r="D19" s="97" t="s">
        <v>20</v>
      </c>
      <c r="E19" s="97" t="s">
        <v>21</v>
      </c>
      <c r="F19" s="97">
        <v>17</v>
      </c>
      <c r="G19" s="97" t="s">
        <v>50</v>
      </c>
      <c r="H19" s="97">
        <v>16</v>
      </c>
      <c r="I19" s="98" t="s">
        <v>42</v>
      </c>
      <c r="J19" s="100" t="s">
        <v>71</v>
      </c>
      <c r="K19" s="97">
        <v>4</v>
      </c>
      <c r="L19" s="97">
        <v>29</v>
      </c>
      <c r="M19" s="97">
        <v>75</v>
      </c>
      <c r="N19" s="97">
        <v>90</v>
      </c>
      <c r="O19" s="97">
        <v>7</v>
      </c>
      <c r="P19" s="97" t="s">
        <v>35</v>
      </c>
      <c r="Q19" s="97">
        <v>90</v>
      </c>
      <c r="R19" s="97">
        <v>80</v>
      </c>
      <c r="S19" s="91">
        <v>0.85</v>
      </c>
      <c r="T19" s="91">
        <v>0.92</v>
      </c>
    </row>
    <row r="20" spans="1:20" ht="25.5" x14ac:dyDescent="0.25">
      <c r="A20" s="97" t="s">
        <v>31</v>
      </c>
      <c r="B20" s="99" t="s">
        <v>36</v>
      </c>
      <c r="C20" s="99" t="s">
        <v>61</v>
      </c>
      <c r="D20" s="97" t="s">
        <v>20</v>
      </c>
      <c r="E20" s="97" t="s">
        <v>21</v>
      </c>
      <c r="F20" s="97">
        <v>17</v>
      </c>
      <c r="G20" s="97" t="s">
        <v>69</v>
      </c>
      <c r="H20" s="97">
        <v>65</v>
      </c>
      <c r="I20" s="98" t="s">
        <v>42</v>
      </c>
      <c r="J20" s="100" t="s">
        <v>71</v>
      </c>
      <c r="K20" s="97">
        <v>5</v>
      </c>
      <c r="L20" s="97">
        <v>35</v>
      </c>
      <c r="M20" s="97">
        <v>77</v>
      </c>
      <c r="N20" s="97">
        <v>80</v>
      </c>
      <c r="O20" s="97">
        <v>17</v>
      </c>
      <c r="P20" s="97" t="s">
        <v>33</v>
      </c>
      <c r="Q20" s="97">
        <v>90</v>
      </c>
      <c r="R20" s="97">
        <v>80</v>
      </c>
      <c r="S20" s="91">
        <v>0.85</v>
      </c>
      <c r="T20" s="91">
        <v>0.92</v>
      </c>
    </row>
    <row r="21" spans="1:20" x14ac:dyDescent="0.25">
      <c r="A21" s="97" t="s">
        <v>31</v>
      </c>
      <c r="B21" s="99" t="s">
        <v>37</v>
      </c>
      <c r="C21" s="99" t="s">
        <v>62</v>
      </c>
      <c r="D21" s="97" t="s">
        <v>20</v>
      </c>
      <c r="E21" s="97" t="s">
        <v>21</v>
      </c>
      <c r="F21" s="97">
        <v>17</v>
      </c>
      <c r="G21" s="97" t="s">
        <v>48</v>
      </c>
      <c r="H21" s="97">
        <v>22</v>
      </c>
      <c r="I21" s="98" t="s">
        <v>42</v>
      </c>
      <c r="J21" s="100" t="s">
        <v>71</v>
      </c>
      <c r="K21" s="97">
        <v>5</v>
      </c>
      <c r="L21" s="97">
        <v>34</v>
      </c>
      <c r="M21" s="97">
        <v>78</v>
      </c>
      <c r="N21" s="97">
        <v>65</v>
      </c>
      <c r="O21" s="97">
        <v>35</v>
      </c>
      <c r="P21" s="97" t="s">
        <v>33</v>
      </c>
      <c r="Q21" s="97">
        <v>90</v>
      </c>
      <c r="R21" s="97">
        <v>80</v>
      </c>
      <c r="S21" s="91">
        <v>0.85</v>
      </c>
      <c r="T21" s="91">
        <v>0.92</v>
      </c>
    </row>
    <row r="22" spans="1:20" ht="25.5" x14ac:dyDescent="0.25">
      <c r="A22" s="97" t="s">
        <v>31</v>
      </c>
      <c r="B22" s="99" t="s">
        <v>96</v>
      </c>
      <c r="C22" s="97" t="s">
        <v>97</v>
      </c>
      <c r="D22" s="97" t="s">
        <v>20</v>
      </c>
      <c r="E22" s="97" t="s">
        <v>21</v>
      </c>
      <c r="F22" s="97">
        <v>17</v>
      </c>
      <c r="G22" s="97" t="s">
        <v>95</v>
      </c>
      <c r="H22" s="97">
        <v>103</v>
      </c>
      <c r="I22" s="98" t="s">
        <v>42</v>
      </c>
      <c r="J22" s="100" t="s">
        <v>71</v>
      </c>
      <c r="K22" s="97">
        <v>5</v>
      </c>
      <c r="L22" s="97">
        <v>34</v>
      </c>
      <c r="M22" s="97">
        <v>73</v>
      </c>
      <c r="N22" s="97">
        <v>75</v>
      </c>
      <c r="O22" s="97">
        <v>27</v>
      </c>
      <c r="P22" s="97" t="s">
        <v>33</v>
      </c>
      <c r="Q22" s="97">
        <v>90</v>
      </c>
      <c r="R22" s="97">
        <v>80</v>
      </c>
      <c r="S22" s="91">
        <v>0.85</v>
      </c>
      <c r="T22" s="91">
        <v>0.92</v>
      </c>
    </row>
    <row r="23" spans="1:20" x14ac:dyDescent="0.25">
      <c r="A23" s="97" t="s">
        <v>31</v>
      </c>
      <c r="B23" s="99" t="s">
        <v>39</v>
      </c>
      <c r="C23" s="99" t="s">
        <v>64</v>
      </c>
      <c r="D23" s="97" t="s">
        <v>20</v>
      </c>
      <c r="E23" s="97" t="s">
        <v>21</v>
      </c>
      <c r="F23" s="97">
        <v>17</v>
      </c>
      <c r="G23" s="97" t="s">
        <v>70</v>
      </c>
      <c r="H23" s="97">
        <v>55</v>
      </c>
      <c r="I23" s="98" t="s">
        <v>42</v>
      </c>
      <c r="J23" s="100" t="s">
        <v>71</v>
      </c>
      <c r="K23" s="97">
        <v>5</v>
      </c>
      <c r="L23" s="97">
        <v>32</v>
      </c>
      <c r="M23" s="97">
        <v>77</v>
      </c>
      <c r="N23" s="97">
        <v>60</v>
      </c>
      <c r="O23" s="97">
        <v>37</v>
      </c>
      <c r="P23" s="97" t="s">
        <v>33</v>
      </c>
      <c r="Q23" s="97">
        <v>90</v>
      </c>
      <c r="R23" s="97">
        <v>80</v>
      </c>
      <c r="S23" s="91">
        <v>0.85</v>
      </c>
      <c r="T23" s="91">
        <v>0.92</v>
      </c>
    </row>
  </sheetData>
  <mergeCells count="19">
    <mergeCell ref="D7:D8"/>
    <mergeCell ref="E7:E8"/>
    <mergeCell ref="F7:F8"/>
    <mergeCell ref="H7:H8"/>
    <mergeCell ref="R7:R8"/>
    <mergeCell ref="S7:S8"/>
    <mergeCell ref="T7:T8"/>
    <mergeCell ref="A4:R4"/>
    <mergeCell ref="A5:R5"/>
    <mergeCell ref="C7:C8"/>
    <mergeCell ref="G7:G8"/>
    <mergeCell ref="I7:K7"/>
    <mergeCell ref="L7:L8"/>
    <mergeCell ref="M7:M8"/>
    <mergeCell ref="N7:N8"/>
    <mergeCell ref="O7:O8"/>
    <mergeCell ref="Q7:Q8"/>
    <mergeCell ref="A7:A8"/>
    <mergeCell ref="B7:B8"/>
  </mergeCells>
  <pageMargins left="0.7" right="0.7" top="0.75" bottom="0.75" header="0.3" footer="0.3"/>
  <pageSetup scale="6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6"/>
  <sheetViews>
    <sheetView tabSelected="1" topLeftCell="A19" workbookViewId="0">
      <selection activeCell="G33" sqref="G33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6.85546875" customWidth="1"/>
    <col min="8" max="8" width="6.7109375" style="68" customWidth="1"/>
    <col min="9" max="9" width="10.5703125" customWidth="1"/>
    <col min="14" max="14" width="11.42578125" bestFit="1" customWidth="1"/>
  </cols>
  <sheetData>
    <row r="4" spans="1:20" ht="20.25" x14ac:dyDescent="0.3">
      <c r="A4" s="132" t="s">
        <v>40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20.25" x14ac:dyDescent="0.3">
      <c r="A5" s="132" t="s">
        <v>75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7" spans="1:20" ht="22.5" customHeight="1" x14ac:dyDescent="0.25">
      <c r="A7" s="115" t="s">
        <v>0</v>
      </c>
      <c r="B7" s="118" t="s">
        <v>1</v>
      </c>
      <c r="C7" s="117" t="s">
        <v>45</v>
      </c>
      <c r="D7" s="115" t="s">
        <v>2</v>
      </c>
      <c r="E7" s="115" t="s">
        <v>3</v>
      </c>
      <c r="F7" s="115" t="s">
        <v>4</v>
      </c>
      <c r="G7" s="115" t="s">
        <v>46</v>
      </c>
      <c r="H7" s="117" t="s">
        <v>5</v>
      </c>
      <c r="I7" s="117" t="s">
        <v>6</v>
      </c>
      <c r="J7" s="117"/>
      <c r="K7" s="117"/>
      <c r="L7" s="114" t="s">
        <v>7</v>
      </c>
      <c r="M7" s="114" t="s">
        <v>8</v>
      </c>
      <c r="N7" s="115" t="s">
        <v>94</v>
      </c>
      <c r="O7" s="115" t="s">
        <v>10</v>
      </c>
      <c r="P7" s="45" t="s">
        <v>11</v>
      </c>
      <c r="Q7" s="133" t="s">
        <v>13</v>
      </c>
      <c r="R7" s="133" t="s">
        <v>14</v>
      </c>
      <c r="S7" s="117" t="s">
        <v>227</v>
      </c>
      <c r="T7" s="117" t="s">
        <v>228</v>
      </c>
    </row>
    <row r="8" spans="1:20" x14ac:dyDescent="0.25">
      <c r="A8" s="115"/>
      <c r="B8" s="118"/>
      <c r="C8" s="117"/>
      <c r="D8" s="115"/>
      <c r="E8" s="115"/>
      <c r="F8" s="115"/>
      <c r="G8" s="115"/>
      <c r="H8" s="117"/>
      <c r="I8" s="45" t="s">
        <v>15</v>
      </c>
      <c r="J8" s="45" t="s">
        <v>16</v>
      </c>
      <c r="K8" s="27" t="s">
        <v>17</v>
      </c>
      <c r="L8" s="114"/>
      <c r="M8" s="114"/>
      <c r="N8" s="115"/>
      <c r="O8" s="115"/>
      <c r="P8" s="45" t="s">
        <v>12</v>
      </c>
      <c r="Q8" s="133"/>
      <c r="R8" s="133"/>
      <c r="S8" s="117"/>
      <c r="T8" s="117"/>
    </row>
    <row r="9" spans="1:20" ht="16.5" x14ac:dyDescent="0.25">
      <c r="A9" s="53" t="s">
        <v>18</v>
      </c>
      <c r="B9" s="54" t="s">
        <v>98</v>
      </c>
      <c r="C9" s="54" t="s">
        <v>98</v>
      </c>
      <c r="D9" s="53" t="s">
        <v>20</v>
      </c>
      <c r="E9" s="53" t="s">
        <v>21</v>
      </c>
      <c r="F9" s="55">
        <v>7</v>
      </c>
      <c r="G9" s="54" t="s">
        <v>134</v>
      </c>
      <c r="H9" s="69">
        <v>21</v>
      </c>
      <c r="I9" s="56" t="s">
        <v>144</v>
      </c>
      <c r="J9" s="56" t="s">
        <v>145</v>
      </c>
      <c r="K9" s="55">
        <v>8</v>
      </c>
      <c r="L9" s="55">
        <v>75</v>
      </c>
      <c r="M9" s="55">
        <v>141</v>
      </c>
      <c r="N9" s="57">
        <v>0.81</v>
      </c>
      <c r="O9" s="58">
        <v>0.16</v>
      </c>
      <c r="P9" s="53" t="s">
        <v>149</v>
      </c>
      <c r="Q9" s="58">
        <v>0.82</v>
      </c>
      <c r="R9" s="58">
        <v>0.72</v>
      </c>
      <c r="S9" s="91">
        <v>0.85</v>
      </c>
      <c r="T9" s="91">
        <v>0.92</v>
      </c>
    </row>
    <row r="10" spans="1:20" ht="16.5" x14ac:dyDescent="0.25">
      <c r="A10" s="55" t="s">
        <v>18</v>
      </c>
      <c r="B10" s="54" t="s">
        <v>24</v>
      </c>
      <c r="C10" s="54" t="s">
        <v>24</v>
      </c>
      <c r="D10" s="55" t="s">
        <v>20</v>
      </c>
      <c r="E10" s="55" t="s">
        <v>21</v>
      </c>
      <c r="F10" s="55">
        <v>7</v>
      </c>
      <c r="G10" s="54" t="s">
        <v>135</v>
      </c>
      <c r="H10" s="69">
        <v>66</v>
      </c>
      <c r="I10" s="56" t="s">
        <v>144</v>
      </c>
      <c r="J10" s="56" t="s">
        <v>145</v>
      </c>
      <c r="K10" s="55">
        <v>8</v>
      </c>
      <c r="L10" s="55">
        <v>55</v>
      </c>
      <c r="M10" s="55">
        <v>138</v>
      </c>
      <c r="N10" s="57">
        <v>0.81</v>
      </c>
      <c r="O10" s="58">
        <v>0.16</v>
      </c>
      <c r="P10" s="53" t="s">
        <v>149</v>
      </c>
      <c r="Q10" s="58">
        <v>0.82</v>
      </c>
      <c r="R10" s="58">
        <v>0.72</v>
      </c>
      <c r="S10" s="91">
        <v>0.85</v>
      </c>
      <c r="T10" s="91">
        <v>0.92</v>
      </c>
    </row>
    <row r="11" spans="1:20" ht="49.5" x14ac:dyDescent="0.25">
      <c r="A11" s="55" t="s">
        <v>18</v>
      </c>
      <c r="B11" s="66" t="s">
        <v>96</v>
      </c>
      <c r="C11" s="60" t="s">
        <v>73</v>
      </c>
      <c r="D11" s="55" t="s">
        <v>20</v>
      </c>
      <c r="E11" s="55" t="s">
        <v>21</v>
      </c>
      <c r="F11" s="55">
        <v>7</v>
      </c>
      <c r="G11" s="61" t="s">
        <v>136</v>
      </c>
      <c r="H11" s="70">
        <v>107</v>
      </c>
      <c r="I11" s="56" t="s">
        <v>144</v>
      </c>
      <c r="J11" s="56" t="s">
        <v>145</v>
      </c>
      <c r="K11" s="55">
        <v>8</v>
      </c>
      <c r="L11" s="55">
        <v>70</v>
      </c>
      <c r="M11" s="55">
        <v>137</v>
      </c>
      <c r="N11" s="57">
        <v>0.81</v>
      </c>
      <c r="O11" s="58">
        <v>0.16</v>
      </c>
      <c r="P11" s="53" t="s">
        <v>149</v>
      </c>
      <c r="Q11" s="58">
        <v>0.82</v>
      </c>
      <c r="R11" s="58">
        <v>0.72</v>
      </c>
      <c r="S11" s="92">
        <v>0.85</v>
      </c>
      <c r="T11" s="92">
        <v>0.92</v>
      </c>
    </row>
    <row r="12" spans="1:20" ht="33" x14ac:dyDescent="0.25">
      <c r="A12" s="55" t="s">
        <v>18</v>
      </c>
      <c r="B12" s="59" t="s">
        <v>25</v>
      </c>
      <c r="C12" s="59" t="s">
        <v>58</v>
      </c>
      <c r="D12" s="55" t="s">
        <v>20</v>
      </c>
      <c r="E12" s="55" t="s">
        <v>21</v>
      </c>
      <c r="F12" s="55">
        <v>7</v>
      </c>
      <c r="G12" s="61" t="s">
        <v>137</v>
      </c>
      <c r="H12" s="70">
        <v>73</v>
      </c>
      <c r="I12" s="56" t="s">
        <v>144</v>
      </c>
      <c r="J12" s="56" t="s">
        <v>145</v>
      </c>
      <c r="K12" s="55">
        <v>8</v>
      </c>
      <c r="L12" s="55">
        <v>62</v>
      </c>
      <c r="M12" s="55">
        <v>138</v>
      </c>
      <c r="N12" s="62">
        <v>0.82</v>
      </c>
      <c r="O12" s="58">
        <v>0.16</v>
      </c>
      <c r="P12" s="53" t="s">
        <v>149</v>
      </c>
      <c r="Q12" s="58">
        <v>0.82</v>
      </c>
      <c r="R12" s="58">
        <v>0.72</v>
      </c>
      <c r="S12" s="91">
        <v>0.7</v>
      </c>
      <c r="T12" s="91">
        <v>0.85</v>
      </c>
    </row>
    <row r="13" spans="1:20" ht="16.5" x14ac:dyDescent="0.25">
      <c r="A13" s="55" t="s">
        <v>18</v>
      </c>
      <c r="B13" s="54" t="s">
        <v>26</v>
      </c>
      <c r="C13" s="54" t="s">
        <v>26</v>
      </c>
      <c r="D13" s="55" t="s">
        <v>20</v>
      </c>
      <c r="E13" s="55" t="s">
        <v>21</v>
      </c>
      <c r="F13" s="55">
        <v>7</v>
      </c>
      <c r="G13" s="54" t="s">
        <v>138</v>
      </c>
      <c r="H13" s="69">
        <v>26</v>
      </c>
      <c r="I13" s="56" t="s">
        <v>144</v>
      </c>
      <c r="J13" s="56" t="s">
        <v>145</v>
      </c>
      <c r="K13" s="55">
        <v>8</v>
      </c>
      <c r="L13" s="55">
        <v>58</v>
      </c>
      <c r="M13" s="55">
        <v>137</v>
      </c>
      <c r="N13" s="62">
        <v>0.82</v>
      </c>
      <c r="O13" s="58">
        <v>0.16</v>
      </c>
      <c r="P13" s="53" t="s">
        <v>149</v>
      </c>
      <c r="Q13" s="58">
        <v>0.82</v>
      </c>
      <c r="R13" s="58">
        <v>0.72</v>
      </c>
      <c r="S13" s="91">
        <v>0.7</v>
      </c>
      <c r="T13" s="91">
        <v>0.85</v>
      </c>
    </row>
    <row r="14" spans="1:20" ht="16.5" x14ac:dyDescent="0.25">
      <c r="A14" s="55" t="s">
        <v>18</v>
      </c>
      <c r="B14" s="54" t="s">
        <v>27</v>
      </c>
      <c r="C14" s="54" t="s">
        <v>56</v>
      </c>
      <c r="D14" s="55" t="s">
        <v>20</v>
      </c>
      <c r="E14" s="55" t="s">
        <v>21</v>
      </c>
      <c r="F14" s="55">
        <v>7</v>
      </c>
      <c r="G14" s="54" t="s">
        <v>139</v>
      </c>
      <c r="H14" s="69">
        <v>13</v>
      </c>
      <c r="I14" s="56" t="s">
        <v>144</v>
      </c>
      <c r="J14" s="56" t="s">
        <v>145</v>
      </c>
      <c r="K14" s="55">
        <v>8</v>
      </c>
      <c r="L14" s="55">
        <v>56</v>
      </c>
      <c r="M14" s="55">
        <v>139</v>
      </c>
      <c r="N14" s="62">
        <v>0.82</v>
      </c>
      <c r="O14" s="58">
        <v>0.16</v>
      </c>
      <c r="P14" s="53" t="s">
        <v>149</v>
      </c>
      <c r="Q14" s="58">
        <v>0.82</v>
      </c>
      <c r="R14" s="58">
        <v>0.72</v>
      </c>
      <c r="S14" s="91">
        <v>0.7</v>
      </c>
      <c r="T14" s="91">
        <v>0.85</v>
      </c>
    </row>
    <row r="15" spans="1:20" ht="16.5" x14ac:dyDescent="0.25">
      <c r="A15" s="55" t="s">
        <v>18</v>
      </c>
      <c r="B15" s="54" t="s">
        <v>28</v>
      </c>
      <c r="C15" s="54" t="s">
        <v>28</v>
      </c>
      <c r="D15" s="55" t="s">
        <v>20</v>
      </c>
      <c r="E15" s="55" t="s">
        <v>21</v>
      </c>
      <c r="F15" s="55">
        <v>7</v>
      </c>
      <c r="G15" s="54" t="s">
        <v>140</v>
      </c>
      <c r="H15" s="69">
        <v>50</v>
      </c>
      <c r="I15" s="56" t="s">
        <v>144</v>
      </c>
      <c r="J15" s="56" t="s">
        <v>145</v>
      </c>
      <c r="K15" s="55">
        <v>8</v>
      </c>
      <c r="L15" s="55">
        <v>59</v>
      </c>
      <c r="M15" s="55">
        <v>137</v>
      </c>
      <c r="N15" s="62">
        <v>0.82</v>
      </c>
      <c r="O15" s="58">
        <v>0.16</v>
      </c>
      <c r="P15" s="53" t="s">
        <v>149</v>
      </c>
      <c r="Q15" s="58">
        <v>0.82</v>
      </c>
      <c r="R15" s="58">
        <v>0.72</v>
      </c>
      <c r="S15" s="91">
        <v>0.7</v>
      </c>
      <c r="T15" s="91">
        <v>0.85</v>
      </c>
    </row>
    <row r="16" spans="1:20" ht="16.5" x14ac:dyDescent="0.25">
      <c r="A16" s="55" t="s">
        <v>18</v>
      </c>
      <c r="B16" s="54" t="s">
        <v>142</v>
      </c>
      <c r="C16" s="54" t="s">
        <v>142</v>
      </c>
      <c r="D16" s="55" t="s">
        <v>20</v>
      </c>
      <c r="E16" s="55" t="s">
        <v>21</v>
      </c>
      <c r="F16" s="55">
        <v>7</v>
      </c>
      <c r="G16" s="54" t="s">
        <v>141</v>
      </c>
      <c r="H16" s="69">
        <v>9</v>
      </c>
      <c r="I16" s="56" t="s">
        <v>144</v>
      </c>
      <c r="J16" s="56" t="s">
        <v>145</v>
      </c>
      <c r="K16" s="55">
        <v>8</v>
      </c>
      <c r="L16" s="55">
        <v>61</v>
      </c>
      <c r="M16" s="55">
        <v>137</v>
      </c>
      <c r="N16" s="62">
        <v>0.82</v>
      </c>
      <c r="O16" s="58">
        <v>0.16</v>
      </c>
      <c r="P16" s="53" t="s">
        <v>149</v>
      </c>
      <c r="Q16" s="58">
        <v>0.82</v>
      </c>
      <c r="R16" s="58">
        <v>0.72</v>
      </c>
      <c r="S16" s="91">
        <v>0.7</v>
      </c>
      <c r="T16" s="91">
        <v>0.85</v>
      </c>
    </row>
    <row r="17" spans="1:20" ht="16.5" x14ac:dyDescent="0.25">
      <c r="A17" s="55" t="s">
        <v>18</v>
      </c>
      <c r="B17" s="54" t="s">
        <v>25</v>
      </c>
      <c r="C17" s="59" t="s">
        <v>58</v>
      </c>
      <c r="D17" s="55" t="s">
        <v>146</v>
      </c>
      <c r="E17" s="55" t="s">
        <v>21</v>
      </c>
      <c r="F17" s="55">
        <v>1</v>
      </c>
      <c r="G17" s="54" t="s">
        <v>148</v>
      </c>
      <c r="H17" s="55">
        <v>14</v>
      </c>
      <c r="I17" s="56" t="s">
        <v>143</v>
      </c>
      <c r="J17" s="63" t="s">
        <v>147</v>
      </c>
      <c r="K17" s="55">
        <v>4</v>
      </c>
      <c r="L17" s="55">
        <v>31</v>
      </c>
      <c r="M17" s="55">
        <v>80</v>
      </c>
      <c r="N17" s="62">
        <v>0.6</v>
      </c>
      <c r="O17" s="64">
        <v>0.4</v>
      </c>
      <c r="P17" s="53" t="s">
        <v>149</v>
      </c>
      <c r="Q17" s="58">
        <v>0.82</v>
      </c>
      <c r="R17" s="58">
        <v>0.72</v>
      </c>
      <c r="S17" s="91">
        <v>0.7</v>
      </c>
      <c r="T17" s="91">
        <v>0.85</v>
      </c>
    </row>
    <row r="18" spans="1:20" ht="16.5" x14ac:dyDescent="0.25">
      <c r="A18" s="55" t="s">
        <v>18</v>
      </c>
      <c r="B18" s="72" t="s">
        <v>25</v>
      </c>
      <c r="C18" s="66" t="s">
        <v>58</v>
      </c>
      <c r="D18" s="55" t="s">
        <v>150</v>
      </c>
      <c r="E18" s="55" t="s">
        <v>21</v>
      </c>
      <c r="F18" s="55">
        <v>5</v>
      </c>
      <c r="G18" s="65" t="s">
        <v>153</v>
      </c>
      <c r="H18" s="55">
        <v>21</v>
      </c>
      <c r="I18" s="56" t="s">
        <v>152</v>
      </c>
      <c r="J18" s="63" t="s">
        <v>147</v>
      </c>
      <c r="K18" s="55">
        <v>3</v>
      </c>
      <c r="L18" s="55">
        <v>28</v>
      </c>
      <c r="M18" s="55">
        <v>60</v>
      </c>
      <c r="N18" s="62">
        <v>0.78</v>
      </c>
      <c r="O18" s="64">
        <v>0.2</v>
      </c>
      <c r="P18" s="55" t="s">
        <v>156</v>
      </c>
      <c r="Q18" s="58">
        <v>0.82</v>
      </c>
      <c r="R18" s="58">
        <v>0.72</v>
      </c>
      <c r="S18" s="91">
        <v>0.7</v>
      </c>
      <c r="T18" s="91">
        <v>0.85</v>
      </c>
    </row>
    <row r="19" spans="1:20" ht="16.5" x14ac:dyDescent="0.25">
      <c r="A19" s="55" t="s">
        <v>18</v>
      </c>
      <c r="B19" s="72" t="s">
        <v>25</v>
      </c>
      <c r="C19" s="66" t="s">
        <v>58</v>
      </c>
      <c r="D19" s="55" t="s">
        <v>151</v>
      </c>
      <c r="E19" s="55" t="s">
        <v>21</v>
      </c>
      <c r="F19" s="55">
        <v>5</v>
      </c>
      <c r="G19" s="65" t="s">
        <v>154</v>
      </c>
      <c r="H19" s="55">
        <v>11</v>
      </c>
      <c r="I19" s="56" t="s">
        <v>152</v>
      </c>
      <c r="J19" s="63" t="s">
        <v>155</v>
      </c>
      <c r="K19" s="55">
        <v>5</v>
      </c>
      <c r="L19" s="55">
        <v>30</v>
      </c>
      <c r="M19" s="55">
        <v>67</v>
      </c>
      <c r="N19" s="62">
        <v>0.78</v>
      </c>
      <c r="O19" s="64">
        <v>0.2</v>
      </c>
      <c r="P19" s="55" t="s">
        <v>33</v>
      </c>
      <c r="Q19" s="58">
        <v>0.82</v>
      </c>
      <c r="R19" s="58">
        <v>0.72</v>
      </c>
      <c r="S19" s="91">
        <v>0.7</v>
      </c>
      <c r="T19" s="91">
        <v>0.85</v>
      </c>
    </row>
    <row r="20" spans="1:20" ht="33" x14ac:dyDescent="0.25">
      <c r="A20" s="55" t="s">
        <v>18</v>
      </c>
      <c r="B20" s="66" t="s">
        <v>25</v>
      </c>
      <c r="C20" s="66" t="s">
        <v>58</v>
      </c>
      <c r="D20" s="55" t="s">
        <v>233</v>
      </c>
      <c r="E20" s="55" t="s">
        <v>21</v>
      </c>
      <c r="F20" s="55">
        <v>1</v>
      </c>
      <c r="G20" s="65" t="s">
        <v>234</v>
      </c>
      <c r="H20" s="55">
        <v>16</v>
      </c>
      <c r="I20" s="56" t="s">
        <v>235</v>
      </c>
      <c r="J20" s="63" t="s">
        <v>236</v>
      </c>
      <c r="K20" s="55">
        <v>8</v>
      </c>
      <c r="L20" s="55">
        <v>62</v>
      </c>
      <c r="M20" s="55">
        <v>138</v>
      </c>
      <c r="N20" s="62">
        <v>0.82</v>
      </c>
      <c r="O20" s="58">
        <v>0.16</v>
      </c>
      <c r="P20" s="53" t="s">
        <v>149</v>
      </c>
      <c r="Q20" s="58">
        <v>0.82</v>
      </c>
      <c r="R20" s="58">
        <v>0.72</v>
      </c>
      <c r="S20" s="92">
        <v>0.7</v>
      </c>
      <c r="T20" s="92">
        <v>0.85</v>
      </c>
    </row>
    <row r="21" spans="1:20" ht="31.5" x14ac:dyDescent="0.25">
      <c r="A21" s="55" t="s">
        <v>31</v>
      </c>
      <c r="B21" s="67" t="s">
        <v>96</v>
      </c>
      <c r="C21" s="67" t="s">
        <v>96</v>
      </c>
      <c r="D21" s="55" t="s">
        <v>20</v>
      </c>
      <c r="E21" s="55" t="s">
        <v>21</v>
      </c>
      <c r="F21" s="55">
        <v>18</v>
      </c>
      <c r="G21" s="52" t="s">
        <v>157</v>
      </c>
      <c r="H21" s="71">
        <v>73</v>
      </c>
      <c r="I21" s="56" t="s">
        <v>144</v>
      </c>
      <c r="J21" s="63" t="s">
        <v>163</v>
      </c>
      <c r="K21" s="21">
        <v>5</v>
      </c>
      <c r="L21" s="21">
        <v>34</v>
      </c>
      <c r="M21" s="21">
        <v>73</v>
      </c>
      <c r="N21" s="62">
        <v>0.7</v>
      </c>
      <c r="O21" s="64">
        <v>0.3</v>
      </c>
      <c r="P21" s="55" t="s">
        <v>164</v>
      </c>
      <c r="Q21" s="64">
        <v>0.92</v>
      </c>
      <c r="R21" s="64">
        <v>0.85</v>
      </c>
      <c r="S21" s="91">
        <v>0.87</v>
      </c>
      <c r="T21" s="91">
        <v>0.95</v>
      </c>
    </row>
    <row r="22" spans="1:20" ht="16.5" x14ac:dyDescent="0.25">
      <c r="A22" s="55" t="s">
        <v>31</v>
      </c>
      <c r="B22" s="73" t="s">
        <v>98</v>
      </c>
      <c r="C22" s="73" t="s">
        <v>98</v>
      </c>
      <c r="D22" s="55" t="s">
        <v>20</v>
      </c>
      <c r="E22" s="55" t="s">
        <v>21</v>
      </c>
      <c r="F22" s="55">
        <v>18</v>
      </c>
      <c r="G22" s="52" t="s">
        <v>158</v>
      </c>
      <c r="H22" s="71">
        <v>15</v>
      </c>
      <c r="I22" s="56" t="s">
        <v>144</v>
      </c>
      <c r="J22" s="63" t="s">
        <v>163</v>
      </c>
      <c r="K22" s="21">
        <v>5</v>
      </c>
      <c r="L22" s="21">
        <v>34</v>
      </c>
      <c r="M22" s="21">
        <v>78</v>
      </c>
      <c r="N22" s="62">
        <v>0.8</v>
      </c>
      <c r="O22" s="64">
        <v>0.2</v>
      </c>
      <c r="P22" s="55" t="s">
        <v>164</v>
      </c>
      <c r="Q22" s="64">
        <v>0.92</v>
      </c>
      <c r="R22" s="64">
        <v>0.85</v>
      </c>
      <c r="S22" s="91">
        <v>0.87</v>
      </c>
      <c r="T22" s="91">
        <v>0.95</v>
      </c>
    </row>
    <row r="23" spans="1:20" ht="63" x14ac:dyDescent="0.25">
      <c r="A23" s="55" t="s">
        <v>31</v>
      </c>
      <c r="B23" s="67" t="s">
        <v>111</v>
      </c>
      <c r="C23" s="67" t="s">
        <v>111</v>
      </c>
      <c r="D23" s="55" t="s">
        <v>20</v>
      </c>
      <c r="E23" s="55" t="s">
        <v>21</v>
      </c>
      <c r="F23" s="55">
        <v>18</v>
      </c>
      <c r="G23" s="52" t="s">
        <v>159</v>
      </c>
      <c r="H23" s="71">
        <v>203</v>
      </c>
      <c r="I23" s="56" t="s">
        <v>144</v>
      </c>
      <c r="J23" s="63" t="s">
        <v>163</v>
      </c>
      <c r="K23" s="21">
        <v>5</v>
      </c>
      <c r="L23" s="21">
        <v>31</v>
      </c>
      <c r="M23" s="21">
        <v>80</v>
      </c>
      <c r="N23" s="62">
        <v>0.7</v>
      </c>
      <c r="O23" s="64">
        <v>0.3</v>
      </c>
      <c r="P23" s="55" t="s">
        <v>164</v>
      </c>
      <c r="Q23" s="64">
        <v>0.92</v>
      </c>
      <c r="R23" s="64">
        <v>0.85</v>
      </c>
      <c r="S23" s="91">
        <v>0.87</v>
      </c>
      <c r="T23" s="91">
        <v>0.95</v>
      </c>
    </row>
    <row r="24" spans="1:20" ht="31.5" x14ac:dyDescent="0.25">
      <c r="A24" s="55" t="s">
        <v>31</v>
      </c>
      <c r="B24" s="73" t="s">
        <v>112</v>
      </c>
      <c r="C24" s="73" t="s">
        <v>112</v>
      </c>
      <c r="D24" s="55" t="s">
        <v>20</v>
      </c>
      <c r="E24" s="55" t="s">
        <v>21</v>
      </c>
      <c r="F24" s="55">
        <v>18</v>
      </c>
      <c r="G24" s="52" t="s">
        <v>160</v>
      </c>
      <c r="H24" s="71">
        <v>65</v>
      </c>
      <c r="I24" s="56" t="s">
        <v>144</v>
      </c>
      <c r="J24" s="63" t="s">
        <v>163</v>
      </c>
      <c r="K24" s="21">
        <v>5</v>
      </c>
      <c r="L24" s="21">
        <v>35</v>
      </c>
      <c r="M24" s="21">
        <v>77</v>
      </c>
      <c r="N24" s="62">
        <v>0.7</v>
      </c>
      <c r="O24" s="64">
        <v>0.3</v>
      </c>
      <c r="P24" s="55" t="s">
        <v>164</v>
      </c>
      <c r="Q24" s="64">
        <v>0.92</v>
      </c>
      <c r="R24" s="64">
        <v>0.85</v>
      </c>
      <c r="S24" s="91">
        <v>0.87</v>
      </c>
      <c r="T24" s="91">
        <v>0.95</v>
      </c>
    </row>
    <row r="25" spans="1:20" ht="31.5" x14ac:dyDescent="0.25">
      <c r="A25" s="55" t="s">
        <v>31</v>
      </c>
      <c r="B25" s="73" t="s">
        <v>162</v>
      </c>
      <c r="C25" s="73" t="s">
        <v>162</v>
      </c>
      <c r="D25" s="55" t="s">
        <v>20</v>
      </c>
      <c r="E25" s="55" t="s">
        <v>21</v>
      </c>
      <c r="F25" s="55">
        <v>18</v>
      </c>
      <c r="G25" s="52" t="s">
        <v>161</v>
      </c>
      <c r="H25" s="71">
        <v>54</v>
      </c>
      <c r="I25" s="56" t="s">
        <v>144</v>
      </c>
      <c r="J25" s="63" t="s">
        <v>163</v>
      </c>
      <c r="K25" s="21">
        <v>5</v>
      </c>
      <c r="L25" s="21">
        <v>32</v>
      </c>
      <c r="M25" s="21">
        <v>77</v>
      </c>
      <c r="N25" s="62">
        <v>0.7</v>
      </c>
      <c r="O25" s="64">
        <v>0.3</v>
      </c>
      <c r="P25" s="55" t="s">
        <v>164</v>
      </c>
      <c r="Q25" s="64">
        <v>0.92</v>
      </c>
      <c r="R25" s="64">
        <v>0.85</v>
      </c>
      <c r="S25" s="91">
        <v>0.87</v>
      </c>
      <c r="T25" s="91">
        <v>0.95</v>
      </c>
    </row>
    <row r="26" spans="1:20" ht="16.5" x14ac:dyDescent="0.25">
      <c r="N26" s="153"/>
    </row>
  </sheetData>
  <mergeCells count="19">
    <mergeCell ref="I7:K7"/>
    <mergeCell ref="A7:A8"/>
    <mergeCell ref="B7:B8"/>
    <mergeCell ref="C7:C8"/>
    <mergeCell ref="D7:D8"/>
    <mergeCell ref="E7:E8"/>
    <mergeCell ref="A4:T4"/>
    <mergeCell ref="A5:T5"/>
    <mergeCell ref="L7:L8"/>
    <mergeCell ref="S7:S8"/>
    <mergeCell ref="T7:T8"/>
    <mergeCell ref="M7:M8"/>
    <mergeCell ref="N7:N8"/>
    <mergeCell ref="O7:O8"/>
    <mergeCell ref="Q7:Q8"/>
    <mergeCell ref="F7:F8"/>
    <mergeCell ref="G7:G8"/>
    <mergeCell ref="H7:H8"/>
    <mergeCell ref="R7:R8"/>
  </mergeCells>
  <conditionalFormatting sqref="G9:G17">
    <cfRule type="expression" dxfId="24" priority="8">
      <formula>OR(CELL("col")=COLUMN(),CELL("row")=ROW())</formula>
    </cfRule>
  </conditionalFormatting>
  <conditionalFormatting sqref="B9:B20">
    <cfRule type="expression" dxfId="23" priority="7">
      <formula>OR(CELL("col")=COLUMN(),CELL("row")=ROW())</formula>
    </cfRule>
  </conditionalFormatting>
  <conditionalFormatting sqref="C9:C20">
    <cfRule type="expression" dxfId="22" priority="6">
      <formula>OR(CELL("col")=COLUMN(),CELL("row")=ROW())</formula>
    </cfRule>
  </conditionalFormatting>
  <conditionalFormatting sqref="H9:H16">
    <cfRule type="expression" dxfId="21" priority="5">
      <formula>OR(CELL("col")=COLUMN(),CELL("row")=ROW())</formula>
    </cfRule>
  </conditionalFormatting>
  <conditionalFormatting sqref="G21:G25">
    <cfRule type="expression" dxfId="20" priority="4">
      <formula>OR(CELL("col")=COLUMN(),CELL("row")=ROW())</formula>
    </cfRule>
  </conditionalFormatting>
  <conditionalFormatting sqref="B21:B25">
    <cfRule type="expression" dxfId="19" priority="3">
      <formula>OR(CELL("col")=COLUMN(),CELL("row")=ROW())</formula>
    </cfRule>
  </conditionalFormatting>
  <conditionalFormatting sqref="C21:C25">
    <cfRule type="expression" dxfId="18" priority="2">
      <formula>OR(CELL("col")=COLUMN(),CELL("row")=ROW())</formula>
    </cfRule>
  </conditionalFormatting>
  <conditionalFormatting sqref="H21:H25">
    <cfRule type="expression" dxfId="17" priority="1">
      <formula>OR(CELL("col")=COLUMN(),CELL("row")=ROW())</formula>
    </cfRule>
  </conditionalFormatting>
  <pageMargins left="0.7" right="0.7" top="0.75" bottom="0.75" header="0.3" footer="0.3"/>
  <pageSetup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5"/>
  <sheetViews>
    <sheetView topLeftCell="A7" workbookViewId="0">
      <selection activeCell="J36" sqref="J36"/>
    </sheetView>
  </sheetViews>
  <sheetFormatPr defaultRowHeight="15" x14ac:dyDescent="0.25"/>
  <cols>
    <col min="2" max="2" width="14.85546875" style="10" customWidth="1"/>
    <col min="3" max="3" width="19.5703125" style="76" customWidth="1"/>
    <col min="6" max="6" width="6.42578125" customWidth="1"/>
    <col min="7" max="7" width="19.7109375" customWidth="1"/>
    <col min="14" max="14" width="6.7109375" customWidth="1"/>
    <col min="15" max="15" width="6.85546875" customWidth="1"/>
    <col min="16" max="16" width="6.7109375" customWidth="1"/>
    <col min="19" max="19" width="9.28515625" customWidth="1"/>
    <col min="20" max="20" width="7.140625" customWidth="1"/>
  </cols>
  <sheetData>
    <row r="4" spans="1:20" ht="20.25" x14ac:dyDescent="0.3">
      <c r="A4" s="132" t="s">
        <v>40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20.25" x14ac:dyDescent="0.3">
      <c r="A5" s="132" t="s">
        <v>76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7" spans="1:20" ht="37.5" customHeight="1" x14ac:dyDescent="0.25">
      <c r="A7" s="115" t="s">
        <v>0</v>
      </c>
      <c r="B7" s="118" t="s">
        <v>1</v>
      </c>
      <c r="C7" s="134" t="s">
        <v>45</v>
      </c>
      <c r="D7" s="115" t="s">
        <v>2</v>
      </c>
      <c r="E7" s="115" t="s">
        <v>3</v>
      </c>
      <c r="F7" s="115" t="s">
        <v>4</v>
      </c>
      <c r="G7" s="115" t="s">
        <v>46</v>
      </c>
      <c r="H7" s="115" t="s">
        <v>5</v>
      </c>
      <c r="I7" s="117" t="s">
        <v>6</v>
      </c>
      <c r="J7" s="117"/>
      <c r="K7" s="117"/>
      <c r="L7" s="115" t="s">
        <v>7</v>
      </c>
      <c r="M7" s="115" t="s">
        <v>8</v>
      </c>
      <c r="N7" s="115" t="s">
        <v>94</v>
      </c>
      <c r="O7" s="115" t="s">
        <v>10</v>
      </c>
      <c r="P7" s="47" t="s">
        <v>11</v>
      </c>
      <c r="Q7" s="115" t="s">
        <v>13</v>
      </c>
      <c r="R7" s="115" t="s">
        <v>14</v>
      </c>
      <c r="S7" s="117" t="s">
        <v>227</v>
      </c>
      <c r="T7" s="117" t="s">
        <v>228</v>
      </c>
    </row>
    <row r="8" spans="1:20" ht="30" customHeight="1" x14ac:dyDescent="0.25">
      <c r="A8" s="115"/>
      <c r="B8" s="118"/>
      <c r="C8" s="134"/>
      <c r="D8" s="115"/>
      <c r="E8" s="115"/>
      <c r="F8" s="115"/>
      <c r="G8" s="115"/>
      <c r="H8" s="115"/>
      <c r="I8" s="48" t="s">
        <v>15</v>
      </c>
      <c r="J8" s="48" t="s">
        <v>16</v>
      </c>
      <c r="K8" s="19" t="s">
        <v>17</v>
      </c>
      <c r="L8" s="115"/>
      <c r="M8" s="115"/>
      <c r="N8" s="115"/>
      <c r="O8" s="115"/>
      <c r="P8" s="47" t="s">
        <v>12</v>
      </c>
      <c r="Q8" s="115"/>
      <c r="R8" s="115"/>
      <c r="S8" s="117"/>
      <c r="T8" s="117"/>
    </row>
    <row r="9" spans="1:20" ht="15.75" x14ac:dyDescent="0.25">
      <c r="A9" s="71" t="s">
        <v>18</v>
      </c>
      <c r="B9" s="73" t="s">
        <v>98</v>
      </c>
      <c r="C9" s="73" t="s">
        <v>98</v>
      </c>
      <c r="D9" s="77" t="s">
        <v>20</v>
      </c>
      <c r="E9" s="77" t="s">
        <v>21</v>
      </c>
      <c r="F9" s="77">
        <v>8</v>
      </c>
      <c r="G9" s="67" t="s">
        <v>165</v>
      </c>
      <c r="H9" s="75">
        <v>13</v>
      </c>
      <c r="I9" s="78" t="s">
        <v>188</v>
      </c>
      <c r="J9" s="78" t="s">
        <v>189</v>
      </c>
      <c r="K9" s="77">
        <v>8</v>
      </c>
      <c r="L9" s="77">
        <v>80</v>
      </c>
      <c r="M9" s="77">
        <f>131+11</f>
        <v>142</v>
      </c>
      <c r="N9" s="79">
        <v>0.83</v>
      </c>
      <c r="O9" s="79">
        <v>0.14000000000000001</v>
      </c>
      <c r="P9" s="77" t="s">
        <v>193</v>
      </c>
      <c r="Q9" s="79">
        <v>0.85</v>
      </c>
      <c r="R9" s="79">
        <v>0.75</v>
      </c>
      <c r="S9" s="111">
        <v>0.87</v>
      </c>
      <c r="T9" s="111">
        <v>0.92</v>
      </c>
    </row>
    <row r="10" spans="1:20" ht="15.75" x14ac:dyDescent="0.25">
      <c r="A10" s="71" t="s">
        <v>18</v>
      </c>
      <c r="B10" s="73" t="s">
        <v>24</v>
      </c>
      <c r="C10" s="73" t="s">
        <v>24</v>
      </c>
      <c r="D10" s="77" t="s">
        <v>20</v>
      </c>
      <c r="E10" s="77" t="s">
        <v>21</v>
      </c>
      <c r="F10" s="77">
        <v>8</v>
      </c>
      <c r="G10" s="67" t="s">
        <v>166</v>
      </c>
      <c r="H10" s="75">
        <v>63</v>
      </c>
      <c r="I10" s="78" t="s">
        <v>188</v>
      </c>
      <c r="J10" s="78" t="s">
        <v>189</v>
      </c>
      <c r="K10" s="77">
        <v>8</v>
      </c>
      <c r="L10" s="77">
        <v>55</v>
      </c>
      <c r="M10" s="77">
        <f>129+11</f>
        <v>140</v>
      </c>
      <c r="N10" s="79">
        <v>0.83</v>
      </c>
      <c r="O10" s="79">
        <v>0.14000000000000001</v>
      </c>
      <c r="P10" s="77" t="s">
        <v>193</v>
      </c>
      <c r="Q10" s="79">
        <v>0.85</v>
      </c>
      <c r="R10" s="79">
        <v>0.75</v>
      </c>
      <c r="S10" s="111">
        <v>0.87</v>
      </c>
      <c r="T10" s="111">
        <v>0.92</v>
      </c>
    </row>
    <row r="11" spans="1:20" ht="31.5" x14ac:dyDescent="0.25">
      <c r="A11" s="71" t="s">
        <v>18</v>
      </c>
      <c r="B11" s="67" t="s">
        <v>96</v>
      </c>
      <c r="C11" s="74" t="s">
        <v>73</v>
      </c>
      <c r="D11" s="77" t="s">
        <v>20</v>
      </c>
      <c r="E11" s="77" t="s">
        <v>21</v>
      </c>
      <c r="F11" s="77">
        <v>8</v>
      </c>
      <c r="G11" s="52" t="s">
        <v>167</v>
      </c>
      <c r="H11" s="71">
        <v>103</v>
      </c>
      <c r="I11" s="78" t="s">
        <v>188</v>
      </c>
      <c r="J11" s="78" t="s">
        <v>189</v>
      </c>
      <c r="K11" s="77">
        <v>8</v>
      </c>
      <c r="L11" s="77">
        <v>68</v>
      </c>
      <c r="M11" s="77">
        <f>137+11</f>
        <v>148</v>
      </c>
      <c r="N11" s="79">
        <v>0.83</v>
      </c>
      <c r="O11" s="79">
        <v>0.14000000000000001</v>
      </c>
      <c r="P11" s="77" t="s">
        <v>193</v>
      </c>
      <c r="Q11" s="79">
        <v>0.85</v>
      </c>
      <c r="R11" s="79">
        <v>0.75</v>
      </c>
      <c r="S11" s="111">
        <v>0.87</v>
      </c>
      <c r="T11" s="111">
        <v>0.92</v>
      </c>
    </row>
    <row r="12" spans="1:20" ht="15.75" x14ac:dyDescent="0.25">
      <c r="A12" s="71" t="s">
        <v>18</v>
      </c>
      <c r="B12" s="73" t="s">
        <v>25</v>
      </c>
      <c r="C12" s="74" t="s">
        <v>58</v>
      </c>
      <c r="D12" s="77" t="s">
        <v>20</v>
      </c>
      <c r="E12" s="77" t="s">
        <v>21</v>
      </c>
      <c r="F12" s="77">
        <v>8</v>
      </c>
      <c r="G12" s="67" t="s">
        <v>168</v>
      </c>
      <c r="H12" s="75">
        <v>52</v>
      </c>
      <c r="I12" s="78" t="s">
        <v>188</v>
      </c>
      <c r="J12" s="78" t="s">
        <v>189</v>
      </c>
      <c r="K12" s="77">
        <v>8</v>
      </c>
      <c r="L12" s="77">
        <v>62</v>
      </c>
      <c r="M12" s="77">
        <f>127+11</f>
        <v>138</v>
      </c>
      <c r="N12" s="79">
        <v>0.84</v>
      </c>
      <c r="O12" s="79">
        <v>0.14000000000000001</v>
      </c>
      <c r="P12" s="77" t="s">
        <v>193</v>
      </c>
      <c r="Q12" s="79">
        <v>0.85</v>
      </c>
      <c r="R12" s="79">
        <v>0.75</v>
      </c>
      <c r="S12" s="111">
        <v>0.75</v>
      </c>
      <c r="T12" s="111">
        <v>0.87</v>
      </c>
    </row>
    <row r="13" spans="1:20" ht="15.75" x14ac:dyDescent="0.25">
      <c r="A13" s="71" t="s">
        <v>18</v>
      </c>
      <c r="B13" s="73" t="s">
        <v>26</v>
      </c>
      <c r="C13" s="74" t="s">
        <v>105</v>
      </c>
      <c r="D13" s="77" t="s">
        <v>20</v>
      </c>
      <c r="E13" s="77" t="s">
        <v>21</v>
      </c>
      <c r="F13" s="77">
        <v>8</v>
      </c>
      <c r="G13" s="67" t="s">
        <v>169</v>
      </c>
      <c r="H13" s="75">
        <v>13</v>
      </c>
      <c r="I13" s="78" t="s">
        <v>188</v>
      </c>
      <c r="J13" s="78" t="s">
        <v>189</v>
      </c>
      <c r="K13" s="77">
        <v>8</v>
      </c>
      <c r="L13" s="77">
        <v>58</v>
      </c>
      <c r="M13" s="77">
        <f>111+16+11</f>
        <v>138</v>
      </c>
      <c r="N13" s="79">
        <v>0.84</v>
      </c>
      <c r="O13" s="79">
        <v>0.14000000000000001</v>
      </c>
      <c r="P13" s="77" t="s">
        <v>193</v>
      </c>
      <c r="Q13" s="79">
        <v>0.85</v>
      </c>
      <c r="R13" s="79">
        <v>0.75</v>
      </c>
      <c r="S13" s="111">
        <v>0.75</v>
      </c>
      <c r="T13" s="111">
        <v>0.87</v>
      </c>
    </row>
    <row r="14" spans="1:20" ht="15.75" x14ac:dyDescent="0.25">
      <c r="A14" s="71" t="s">
        <v>18</v>
      </c>
      <c r="B14" s="73" t="s">
        <v>27</v>
      </c>
      <c r="C14" s="74" t="s">
        <v>56</v>
      </c>
      <c r="D14" s="77" t="s">
        <v>20</v>
      </c>
      <c r="E14" s="77" t="s">
        <v>21</v>
      </c>
      <c r="F14" s="77">
        <v>8</v>
      </c>
      <c r="G14" s="67" t="s">
        <v>170</v>
      </c>
      <c r="H14" s="75">
        <v>20</v>
      </c>
      <c r="I14" s="78" t="s">
        <v>188</v>
      </c>
      <c r="J14" s="78" t="s">
        <v>189</v>
      </c>
      <c r="K14" s="77">
        <v>8</v>
      </c>
      <c r="L14" s="77">
        <v>57</v>
      </c>
      <c r="M14" s="77">
        <f>113+16+11</f>
        <v>140</v>
      </c>
      <c r="N14" s="79">
        <v>0.84</v>
      </c>
      <c r="O14" s="79">
        <v>0.14000000000000001</v>
      </c>
      <c r="P14" s="77" t="s">
        <v>193</v>
      </c>
      <c r="Q14" s="79">
        <v>0.85</v>
      </c>
      <c r="R14" s="79">
        <v>0.75</v>
      </c>
      <c r="S14" s="111">
        <v>0.75</v>
      </c>
      <c r="T14" s="111">
        <v>0.87</v>
      </c>
    </row>
    <row r="15" spans="1:20" ht="31.5" x14ac:dyDescent="0.25">
      <c r="A15" s="71" t="s">
        <v>18</v>
      </c>
      <c r="B15" s="73" t="s">
        <v>28</v>
      </c>
      <c r="C15" s="74" t="s">
        <v>184</v>
      </c>
      <c r="D15" s="77" t="s">
        <v>20</v>
      </c>
      <c r="E15" s="77" t="s">
        <v>21</v>
      </c>
      <c r="F15" s="77">
        <v>8</v>
      </c>
      <c r="G15" s="67" t="s">
        <v>171</v>
      </c>
      <c r="H15" s="75">
        <v>44</v>
      </c>
      <c r="I15" s="78" t="s">
        <v>188</v>
      </c>
      <c r="J15" s="78" t="s">
        <v>189</v>
      </c>
      <c r="K15" s="77">
        <v>8</v>
      </c>
      <c r="L15" s="77">
        <v>60</v>
      </c>
      <c r="M15" s="77">
        <f>111+13+11</f>
        <v>135</v>
      </c>
      <c r="N15" s="79">
        <v>0.84</v>
      </c>
      <c r="O15" s="79">
        <v>0.14000000000000001</v>
      </c>
      <c r="P15" s="77" t="s">
        <v>193</v>
      </c>
      <c r="Q15" s="79">
        <v>0.85</v>
      </c>
      <c r="R15" s="79">
        <v>0.75</v>
      </c>
      <c r="S15" s="111">
        <v>0.75</v>
      </c>
      <c r="T15" s="111">
        <v>0.87</v>
      </c>
    </row>
    <row r="16" spans="1:20" ht="15.75" x14ac:dyDescent="0.25">
      <c r="A16" s="71" t="s">
        <v>18</v>
      </c>
      <c r="B16" s="73" t="s">
        <v>142</v>
      </c>
      <c r="C16" s="74" t="s">
        <v>185</v>
      </c>
      <c r="D16" s="77" t="s">
        <v>20</v>
      </c>
      <c r="E16" s="77" t="s">
        <v>21</v>
      </c>
      <c r="F16" s="77">
        <v>8</v>
      </c>
      <c r="G16" s="67" t="s">
        <v>172</v>
      </c>
      <c r="H16" s="75">
        <v>5</v>
      </c>
      <c r="I16" s="78" t="s">
        <v>188</v>
      </c>
      <c r="J16" s="78" t="s">
        <v>189</v>
      </c>
      <c r="K16" s="77">
        <v>8</v>
      </c>
      <c r="L16" s="77">
        <v>65</v>
      </c>
      <c r="M16" s="77">
        <f>106+21+11</f>
        <v>138</v>
      </c>
      <c r="N16" s="79">
        <v>0.84</v>
      </c>
      <c r="O16" s="79">
        <v>0.14000000000000001</v>
      </c>
      <c r="P16" s="77" t="s">
        <v>193</v>
      </c>
      <c r="Q16" s="79">
        <v>0.85</v>
      </c>
      <c r="R16" s="79">
        <v>0.75</v>
      </c>
      <c r="S16" s="111">
        <v>0.75</v>
      </c>
      <c r="T16" s="111">
        <v>0.87</v>
      </c>
    </row>
    <row r="17" spans="1:20" ht="15.75" x14ac:dyDescent="0.25">
      <c r="A17" s="75" t="s">
        <v>18</v>
      </c>
      <c r="B17" s="73" t="s">
        <v>25</v>
      </c>
      <c r="C17" s="74" t="s">
        <v>58</v>
      </c>
      <c r="D17" s="77" t="s">
        <v>186</v>
      </c>
      <c r="E17" s="77" t="s">
        <v>21</v>
      </c>
      <c r="F17" s="77">
        <v>8</v>
      </c>
      <c r="G17" s="67" t="s">
        <v>173</v>
      </c>
      <c r="H17" s="75">
        <v>34</v>
      </c>
      <c r="I17" s="78" t="s">
        <v>190</v>
      </c>
      <c r="J17" s="78" t="s">
        <v>155</v>
      </c>
      <c r="K17" s="77">
        <v>3</v>
      </c>
      <c r="L17" s="77">
        <v>38</v>
      </c>
      <c r="M17" s="77">
        <f>55+13+1</f>
        <v>69</v>
      </c>
      <c r="N17" s="79">
        <v>0.84</v>
      </c>
      <c r="O17" s="79">
        <v>0.14000000000000001</v>
      </c>
      <c r="P17" s="77" t="s">
        <v>196</v>
      </c>
      <c r="Q17" s="79">
        <v>0.85</v>
      </c>
      <c r="R17" s="79">
        <v>0.9</v>
      </c>
      <c r="S17" s="111">
        <v>0.75</v>
      </c>
      <c r="T17" s="111">
        <v>0.87</v>
      </c>
    </row>
    <row r="18" spans="1:20" ht="15.75" x14ac:dyDescent="0.25">
      <c r="A18" s="75" t="s">
        <v>18</v>
      </c>
      <c r="B18" s="73" t="s">
        <v>25</v>
      </c>
      <c r="C18" s="74" t="s">
        <v>58</v>
      </c>
      <c r="D18" s="77" t="s">
        <v>187</v>
      </c>
      <c r="E18" s="77" t="s">
        <v>21</v>
      </c>
      <c r="F18" s="77">
        <v>8</v>
      </c>
      <c r="G18" s="67" t="s">
        <v>174</v>
      </c>
      <c r="H18" s="75">
        <v>11</v>
      </c>
      <c r="I18" s="78" t="s">
        <v>190</v>
      </c>
      <c r="J18" s="78" t="s">
        <v>194</v>
      </c>
      <c r="K18" s="77">
        <v>8</v>
      </c>
      <c r="L18" s="77">
        <v>62</v>
      </c>
      <c r="M18" s="77">
        <f>127+11</f>
        <v>138</v>
      </c>
      <c r="N18" s="79">
        <v>0.8</v>
      </c>
      <c r="O18" s="79">
        <v>0.2</v>
      </c>
      <c r="P18" s="77" t="s">
        <v>195</v>
      </c>
      <c r="Q18" s="79">
        <v>0.85</v>
      </c>
      <c r="R18" s="79">
        <v>0.9</v>
      </c>
      <c r="S18" s="111">
        <v>0.75</v>
      </c>
      <c r="T18" s="111">
        <v>0.87</v>
      </c>
    </row>
    <row r="19" spans="1:20" ht="15.75" x14ac:dyDescent="0.25">
      <c r="A19" s="75" t="s">
        <v>31</v>
      </c>
      <c r="B19" s="73" t="s">
        <v>182</v>
      </c>
      <c r="C19" s="73" t="s">
        <v>182</v>
      </c>
      <c r="D19" s="77" t="s">
        <v>20</v>
      </c>
      <c r="E19" s="77" t="s">
        <v>131</v>
      </c>
      <c r="F19" s="77">
        <v>1</v>
      </c>
      <c r="G19" s="67" t="s">
        <v>175</v>
      </c>
      <c r="H19" s="75">
        <v>33</v>
      </c>
      <c r="I19" s="78" t="s">
        <v>190</v>
      </c>
      <c r="J19" s="78" t="s">
        <v>192</v>
      </c>
      <c r="K19" s="77">
        <v>3</v>
      </c>
      <c r="L19" s="77">
        <v>16</v>
      </c>
      <c r="M19" s="77">
        <v>36</v>
      </c>
      <c r="N19" s="79">
        <v>0.9</v>
      </c>
      <c r="O19" s="79">
        <v>0.08</v>
      </c>
      <c r="P19" s="77" t="s">
        <v>196</v>
      </c>
      <c r="Q19" s="79">
        <v>0.85</v>
      </c>
      <c r="R19" s="79">
        <v>0.9</v>
      </c>
      <c r="S19" s="111">
        <v>0.75</v>
      </c>
      <c r="T19" s="111">
        <v>0.87</v>
      </c>
    </row>
    <row r="20" spans="1:20" ht="31.5" x14ac:dyDescent="0.25">
      <c r="A20" s="71" t="s">
        <v>31</v>
      </c>
      <c r="B20" s="67" t="s">
        <v>96</v>
      </c>
      <c r="C20" s="67" t="s">
        <v>96</v>
      </c>
      <c r="D20" s="77" t="s">
        <v>20</v>
      </c>
      <c r="E20" s="77" t="s">
        <v>21</v>
      </c>
      <c r="F20" s="77">
        <v>19</v>
      </c>
      <c r="G20" s="52" t="s">
        <v>176</v>
      </c>
      <c r="H20" s="71">
        <v>54</v>
      </c>
      <c r="I20" s="78" t="s">
        <v>188</v>
      </c>
      <c r="J20" s="78" t="s">
        <v>191</v>
      </c>
      <c r="K20" s="21">
        <v>5</v>
      </c>
      <c r="L20" s="97">
        <v>34</v>
      </c>
      <c r="M20" s="97">
        <v>73</v>
      </c>
      <c r="N20" s="79">
        <v>0.72</v>
      </c>
      <c r="O20" s="79">
        <v>0.26</v>
      </c>
      <c r="P20" s="77" t="s">
        <v>164</v>
      </c>
      <c r="Q20" s="79">
        <v>0.95</v>
      </c>
      <c r="R20" s="79">
        <v>0.9</v>
      </c>
      <c r="S20" s="111">
        <v>0.87</v>
      </c>
      <c r="T20" s="111">
        <v>0.95</v>
      </c>
    </row>
    <row r="21" spans="1:20" ht="15.75" x14ac:dyDescent="0.25">
      <c r="A21" s="75" t="s">
        <v>31</v>
      </c>
      <c r="B21" s="73" t="s">
        <v>98</v>
      </c>
      <c r="C21" s="73" t="s">
        <v>98</v>
      </c>
      <c r="D21" s="77" t="s">
        <v>20</v>
      </c>
      <c r="E21" s="77" t="s">
        <v>21</v>
      </c>
      <c r="F21" s="77">
        <v>19</v>
      </c>
      <c r="G21" s="52" t="s">
        <v>177</v>
      </c>
      <c r="H21" s="71">
        <v>6</v>
      </c>
      <c r="I21" s="78" t="s">
        <v>188</v>
      </c>
      <c r="J21" s="78" t="s">
        <v>191</v>
      </c>
      <c r="K21" s="21">
        <v>5</v>
      </c>
      <c r="L21" s="97">
        <v>34</v>
      </c>
      <c r="M21" s="97">
        <v>78</v>
      </c>
      <c r="N21" s="79">
        <v>0.72</v>
      </c>
      <c r="O21" s="79">
        <v>0.26</v>
      </c>
      <c r="P21" s="77" t="s">
        <v>164</v>
      </c>
      <c r="Q21" s="79">
        <v>0.95</v>
      </c>
      <c r="R21" s="79">
        <v>0.9</v>
      </c>
      <c r="S21" s="111">
        <v>0.87</v>
      </c>
      <c r="T21" s="111">
        <v>0.95</v>
      </c>
    </row>
    <row r="22" spans="1:20" ht="47.25" x14ac:dyDescent="0.25">
      <c r="A22" s="71" t="s">
        <v>31</v>
      </c>
      <c r="B22" s="67" t="s">
        <v>111</v>
      </c>
      <c r="C22" s="67" t="s">
        <v>111</v>
      </c>
      <c r="D22" s="77" t="s">
        <v>20</v>
      </c>
      <c r="E22" s="77" t="s">
        <v>21</v>
      </c>
      <c r="F22" s="77">
        <v>19</v>
      </c>
      <c r="G22" s="52" t="s">
        <v>178</v>
      </c>
      <c r="H22" s="71">
        <v>130</v>
      </c>
      <c r="I22" s="78" t="s">
        <v>188</v>
      </c>
      <c r="J22" s="78" t="s">
        <v>191</v>
      </c>
      <c r="K22" s="21">
        <v>5</v>
      </c>
      <c r="L22" s="97">
        <v>31</v>
      </c>
      <c r="M22" s="97">
        <v>80</v>
      </c>
      <c r="N22" s="79">
        <v>0.72</v>
      </c>
      <c r="O22" s="79">
        <v>0.26</v>
      </c>
      <c r="P22" s="77" t="s">
        <v>164</v>
      </c>
      <c r="Q22" s="79">
        <v>0.95</v>
      </c>
      <c r="R22" s="79">
        <v>0.9</v>
      </c>
      <c r="S22" s="111">
        <v>0.87</v>
      </c>
      <c r="T22" s="111">
        <v>0.95</v>
      </c>
    </row>
    <row r="23" spans="1:20" ht="31.5" x14ac:dyDescent="0.25">
      <c r="A23" s="71" t="s">
        <v>31</v>
      </c>
      <c r="B23" s="73" t="s">
        <v>112</v>
      </c>
      <c r="C23" s="73" t="s">
        <v>112</v>
      </c>
      <c r="D23" s="77" t="s">
        <v>20</v>
      </c>
      <c r="E23" s="77" t="s">
        <v>21</v>
      </c>
      <c r="F23" s="77">
        <v>19</v>
      </c>
      <c r="G23" s="52" t="s">
        <v>179</v>
      </c>
      <c r="H23" s="71">
        <v>57</v>
      </c>
      <c r="I23" s="78" t="s">
        <v>188</v>
      </c>
      <c r="J23" s="78" t="s">
        <v>191</v>
      </c>
      <c r="K23" s="21">
        <v>5</v>
      </c>
      <c r="L23" s="97">
        <v>35</v>
      </c>
      <c r="M23" s="97">
        <v>77</v>
      </c>
      <c r="N23" s="80">
        <v>0.72</v>
      </c>
      <c r="O23" s="79">
        <v>0.26</v>
      </c>
      <c r="P23" s="77" t="s">
        <v>164</v>
      </c>
      <c r="Q23" s="79">
        <v>0.95</v>
      </c>
      <c r="R23" s="79">
        <v>0.9</v>
      </c>
      <c r="S23" s="111">
        <v>0.87</v>
      </c>
      <c r="T23" s="111">
        <v>0.95</v>
      </c>
    </row>
    <row r="24" spans="1:20" ht="15.75" x14ac:dyDescent="0.25">
      <c r="A24" s="71" t="s">
        <v>31</v>
      </c>
      <c r="B24" s="73" t="s">
        <v>25</v>
      </c>
      <c r="C24" s="73" t="s">
        <v>25</v>
      </c>
      <c r="D24" s="77" t="s">
        <v>20</v>
      </c>
      <c r="E24" s="77" t="s">
        <v>21</v>
      </c>
      <c r="F24" s="77">
        <v>19</v>
      </c>
      <c r="G24" s="52" t="s">
        <v>180</v>
      </c>
      <c r="H24" s="71">
        <v>7</v>
      </c>
      <c r="I24" s="78" t="s">
        <v>188</v>
      </c>
      <c r="J24" s="78" t="s">
        <v>191</v>
      </c>
      <c r="K24" s="21">
        <v>4</v>
      </c>
      <c r="L24" s="97">
        <v>28</v>
      </c>
      <c r="M24" s="97">
        <v>50</v>
      </c>
      <c r="N24" s="80">
        <v>0.72</v>
      </c>
      <c r="O24" s="79">
        <v>0.26</v>
      </c>
      <c r="P24" s="77" t="s">
        <v>164</v>
      </c>
      <c r="Q24" s="79">
        <v>0.95</v>
      </c>
      <c r="R24" s="79">
        <v>0.9</v>
      </c>
      <c r="S24" s="111">
        <v>0.87</v>
      </c>
      <c r="T24" s="111">
        <v>0.95</v>
      </c>
    </row>
    <row r="25" spans="1:20" ht="31.5" x14ac:dyDescent="0.25">
      <c r="A25" s="71" t="s">
        <v>31</v>
      </c>
      <c r="B25" s="73" t="s">
        <v>162</v>
      </c>
      <c r="C25" s="73" t="s">
        <v>162</v>
      </c>
      <c r="D25" s="77" t="s">
        <v>20</v>
      </c>
      <c r="E25" s="77" t="s">
        <v>21</v>
      </c>
      <c r="F25" s="77">
        <v>19</v>
      </c>
      <c r="G25" s="52" t="s">
        <v>181</v>
      </c>
      <c r="H25" s="71">
        <v>44</v>
      </c>
      <c r="I25" s="78" t="s">
        <v>188</v>
      </c>
      <c r="J25" s="78" t="s">
        <v>191</v>
      </c>
      <c r="K25" s="81">
        <v>5</v>
      </c>
      <c r="L25" s="112">
        <v>32</v>
      </c>
      <c r="M25" s="112">
        <v>77</v>
      </c>
      <c r="N25" s="79">
        <v>0.72</v>
      </c>
      <c r="O25" s="79">
        <v>0.26</v>
      </c>
      <c r="P25" s="77" t="s">
        <v>164</v>
      </c>
      <c r="Q25" s="79">
        <v>0.95</v>
      </c>
      <c r="R25" s="79">
        <v>0.9</v>
      </c>
      <c r="S25" s="111">
        <v>0.87</v>
      </c>
      <c r="T25" s="111">
        <v>0.95</v>
      </c>
    </row>
  </sheetData>
  <mergeCells count="19">
    <mergeCell ref="I7:K7"/>
    <mergeCell ref="A7:A8"/>
    <mergeCell ref="B7:B8"/>
    <mergeCell ref="C7:C8"/>
    <mergeCell ref="D7:D8"/>
    <mergeCell ref="E7:E8"/>
    <mergeCell ref="A4:T4"/>
    <mergeCell ref="A5:T5"/>
    <mergeCell ref="L7:L8"/>
    <mergeCell ref="S7:S8"/>
    <mergeCell ref="T7:T8"/>
    <mergeCell ref="M7:M8"/>
    <mergeCell ref="N7:N8"/>
    <mergeCell ref="O7:O8"/>
    <mergeCell ref="Q7:Q8"/>
    <mergeCell ref="F7:F8"/>
    <mergeCell ref="G7:G8"/>
    <mergeCell ref="H7:H8"/>
    <mergeCell ref="R7:R8"/>
  </mergeCells>
  <conditionalFormatting sqref="A17:A25">
    <cfRule type="expression" dxfId="16" priority="6">
      <formula>OR(CELL("col")=COLUMN(),CELL("row")=ROW())</formula>
    </cfRule>
  </conditionalFormatting>
  <conditionalFormatting sqref="G9:G25">
    <cfRule type="expression" dxfId="15" priority="9">
      <formula>OR(CELL("col")=COLUMN(),CELL("row")=ROW())</formula>
    </cfRule>
  </conditionalFormatting>
  <conditionalFormatting sqref="B9:B25">
    <cfRule type="expression" dxfId="14" priority="8">
      <formula>OR(CELL("col")=COLUMN(),CELL("row")=ROW())</formula>
    </cfRule>
  </conditionalFormatting>
  <conditionalFormatting sqref="A9:A16">
    <cfRule type="expression" dxfId="13" priority="7">
      <formula>OR(CELL("col")=COLUMN(),CELL("row")=ROW())</formula>
    </cfRule>
  </conditionalFormatting>
  <conditionalFormatting sqref="H9:H25">
    <cfRule type="expression" dxfId="12" priority="1">
      <formula>OR(CELL("col")=COLUMN(),CELL("row")=ROW())</formula>
    </cfRule>
  </conditionalFormatting>
  <conditionalFormatting sqref="C9:C10">
    <cfRule type="expression" dxfId="11" priority="5">
      <formula>OR(CELL("col")=COLUMN(),CELL("row")=ROW())</formula>
    </cfRule>
  </conditionalFormatting>
  <conditionalFormatting sqref="C19">
    <cfRule type="expression" dxfId="10" priority="4">
      <formula>OR(CELL("col")=COLUMN(),CELL("row")=ROW())</formula>
    </cfRule>
  </conditionalFormatting>
  <conditionalFormatting sqref="C20">
    <cfRule type="expression" dxfId="9" priority="3">
      <formula>OR(CELL("col")=COLUMN(),CELL("row")=ROW())</formula>
    </cfRule>
  </conditionalFormatting>
  <conditionalFormatting sqref="C21:C25">
    <cfRule type="expression" dxfId="8" priority="2">
      <formula>OR(CELL("col")=COLUMN(),CELL("row")=ROW())</formula>
    </cfRule>
  </conditionalFormatting>
  <pageMargins left="0.7" right="0.7" top="0.75" bottom="0.75" header="0.3" footer="0.3"/>
  <pageSetup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25"/>
  <sheetViews>
    <sheetView topLeftCell="A10" workbookViewId="0">
      <selection activeCell="A5" sqref="A5:T5"/>
    </sheetView>
  </sheetViews>
  <sheetFormatPr defaultRowHeight="15" x14ac:dyDescent="0.25"/>
  <cols>
    <col min="2" max="2" width="14.85546875" style="90" customWidth="1"/>
    <col min="3" max="3" width="19.5703125" style="10" customWidth="1"/>
    <col min="4" max="4" width="14.7109375" bestFit="1" customWidth="1"/>
    <col min="6" max="6" width="6.42578125" customWidth="1"/>
    <col min="7" max="7" width="18.28515625" customWidth="1"/>
    <col min="8" max="8" width="9.140625" style="68"/>
    <col min="9" max="9" width="9.7109375" customWidth="1"/>
    <col min="16" max="16" width="6.42578125" customWidth="1"/>
    <col min="19" max="19" width="9.140625" style="68"/>
  </cols>
  <sheetData>
    <row r="4" spans="1:20" ht="20.25" x14ac:dyDescent="0.3">
      <c r="A4" s="132" t="s">
        <v>40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20.25" x14ac:dyDescent="0.3">
      <c r="A5" s="132" t="s">
        <v>77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7" spans="1:20" s="24" customFormat="1" ht="33.75" customHeight="1" x14ac:dyDescent="0.2">
      <c r="A7" s="135" t="s">
        <v>0</v>
      </c>
      <c r="B7" s="135" t="s">
        <v>1</v>
      </c>
      <c r="C7" s="136" t="s">
        <v>45</v>
      </c>
      <c r="D7" s="135" t="s">
        <v>2</v>
      </c>
      <c r="E7" s="135" t="s">
        <v>3</v>
      </c>
      <c r="F7" s="135" t="s">
        <v>4</v>
      </c>
      <c r="G7" s="136" t="s">
        <v>46</v>
      </c>
      <c r="H7" s="136" t="s">
        <v>5</v>
      </c>
      <c r="I7" s="136" t="s">
        <v>6</v>
      </c>
      <c r="J7" s="136"/>
      <c r="K7" s="136"/>
      <c r="L7" s="135" t="s">
        <v>7</v>
      </c>
      <c r="M7" s="135" t="s">
        <v>8</v>
      </c>
      <c r="N7" s="135" t="s">
        <v>94</v>
      </c>
      <c r="O7" s="135" t="s">
        <v>10</v>
      </c>
      <c r="P7" s="137" t="s">
        <v>225</v>
      </c>
      <c r="Q7" s="135" t="s">
        <v>13</v>
      </c>
      <c r="R7" s="135" t="s">
        <v>14</v>
      </c>
      <c r="S7" s="117" t="s">
        <v>227</v>
      </c>
      <c r="T7" s="117" t="s">
        <v>228</v>
      </c>
    </row>
    <row r="8" spans="1:20" s="24" customFormat="1" ht="33.75" customHeight="1" x14ac:dyDescent="0.2">
      <c r="A8" s="135"/>
      <c r="B8" s="135"/>
      <c r="C8" s="136"/>
      <c r="D8" s="135"/>
      <c r="E8" s="135"/>
      <c r="F8" s="135"/>
      <c r="G8" s="136"/>
      <c r="H8" s="136"/>
      <c r="I8" s="85" t="s">
        <v>15</v>
      </c>
      <c r="J8" s="85" t="s">
        <v>16</v>
      </c>
      <c r="K8" s="85" t="s">
        <v>17</v>
      </c>
      <c r="L8" s="135"/>
      <c r="M8" s="135"/>
      <c r="N8" s="135"/>
      <c r="O8" s="135"/>
      <c r="P8" s="138"/>
      <c r="Q8" s="135"/>
      <c r="R8" s="135"/>
      <c r="S8" s="117"/>
      <c r="T8" s="117"/>
    </row>
    <row r="9" spans="1:20" ht="16.5" x14ac:dyDescent="0.25">
      <c r="A9" s="53" t="s">
        <v>18</v>
      </c>
      <c r="B9" s="72" t="s">
        <v>98</v>
      </c>
      <c r="C9" s="54" t="s">
        <v>98</v>
      </c>
      <c r="D9" s="59" t="s">
        <v>211</v>
      </c>
      <c r="E9" s="70" t="s">
        <v>21</v>
      </c>
      <c r="F9" s="55">
        <v>9</v>
      </c>
      <c r="G9" s="54" t="s">
        <v>197</v>
      </c>
      <c r="H9" s="53">
        <v>16</v>
      </c>
      <c r="I9" s="56" t="s">
        <v>219</v>
      </c>
      <c r="J9" s="56" t="s">
        <v>221</v>
      </c>
      <c r="K9" s="55">
        <v>8</v>
      </c>
      <c r="L9" s="53">
        <v>80</v>
      </c>
      <c r="M9" s="53">
        <f>131+11</f>
        <v>142</v>
      </c>
      <c r="N9" s="58">
        <v>0.85</v>
      </c>
      <c r="O9" s="58">
        <v>0.13</v>
      </c>
      <c r="P9" s="53" t="s">
        <v>224</v>
      </c>
      <c r="Q9" s="58">
        <v>0.87</v>
      </c>
      <c r="R9" s="58">
        <v>0.8</v>
      </c>
      <c r="S9" s="93">
        <v>0.87</v>
      </c>
      <c r="T9" s="91">
        <v>0.94</v>
      </c>
    </row>
    <row r="10" spans="1:20" ht="16.5" x14ac:dyDescent="0.25">
      <c r="A10" s="55" t="s">
        <v>18</v>
      </c>
      <c r="B10" s="72" t="s">
        <v>24</v>
      </c>
      <c r="C10" s="54" t="s">
        <v>24</v>
      </c>
      <c r="D10" s="59" t="s">
        <v>211</v>
      </c>
      <c r="E10" s="70" t="s">
        <v>21</v>
      </c>
      <c r="F10" s="55">
        <v>9</v>
      </c>
      <c r="G10" s="54" t="s">
        <v>198</v>
      </c>
      <c r="H10" s="55">
        <v>57</v>
      </c>
      <c r="I10" s="56" t="s">
        <v>219</v>
      </c>
      <c r="J10" s="56" t="s">
        <v>221</v>
      </c>
      <c r="K10" s="55">
        <v>8</v>
      </c>
      <c r="L10" s="53">
        <v>55</v>
      </c>
      <c r="M10" s="53">
        <f>129+11</f>
        <v>140</v>
      </c>
      <c r="N10" s="58">
        <v>0.85</v>
      </c>
      <c r="O10" s="58">
        <v>0.13</v>
      </c>
      <c r="P10" s="53" t="s">
        <v>224</v>
      </c>
      <c r="Q10" s="58">
        <v>0.87</v>
      </c>
      <c r="R10" s="58">
        <v>0.8</v>
      </c>
      <c r="S10" s="93">
        <v>0.87</v>
      </c>
      <c r="T10" s="91">
        <v>0.94</v>
      </c>
    </row>
    <row r="11" spans="1:20" ht="33" x14ac:dyDescent="0.25">
      <c r="A11" s="55" t="s">
        <v>18</v>
      </c>
      <c r="B11" s="66" t="s">
        <v>96</v>
      </c>
      <c r="C11" s="60" t="s">
        <v>217</v>
      </c>
      <c r="D11" s="59" t="s">
        <v>211</v>
      </c>
      <c r="E11" s="70" t="s">
        <v>21</v>
      </c>
      <c r="F11" s="55">
        <v>9</v>
      </c>
      <c r="G11" s="86" t="s">
        <v>216</v>
      </c>
      <c r="H11" s="55">
        <v>43</v>
      </c>
      <c r="I11" s="56" t="s">
        <v>219</v>
      </c>
      <c r="J11" s="56" t="s">
        <v>221</v>
      </c>
      <c r="K11" s="55">
        <v>8</v>
      </c>
      <c r="L11" s="53">
        <v>68</v>
      </c>
      <c r="M11" s="53">
        <f>137+11</f>
        <v>148</v>
      </c>
      <c r="N11" s="58">
        <v>0.85</v>
      </c>
      <c r="O11" s="58">
        <v>0.13</v>
      </c>
      <c r="P11" s="53" t="s">
        <v>224</v>
      </c>
      <c r="Q11" s="58">
        <v>0.87</v>
      </c>
      <c r="R11" s="58">
        <v>0.8</v>
      </c>
      <c r="S11" s="93">
        <v>0.87</v>
      </c>
      <c r="T11" s="91">
        <v>0.94</v>
      </c>
    </row>
    <row r="12" spans="1:20" ht="33" x14ac:dyDescent="0.25">
      <c r="A12" s="55" t="s">
        <v>18</v>
      </c>
      <c r="B12" s="66" t="s">
        <v>96</v>
      </c>
      <c r="C12" s="87" t="s">
        <v>214</v>
      </c>
      <c r="D12" s="59" t="s">
        <v>211</v>
      </c>
      <c r="E12" s="70" t="s">
        <v>21</v>
      </c>
      <c r="F12" s="55">
        <v>9</v>
      </c>
      <c r="G12" s="86" t="s">
        <v>215</v>
      </c>
      <c r="H12" s="55">
        <v>33</v>
      </c>
      <c r="I12" s="56" t="s">
        <v>219</v>
      </c>
      <c r="J12" s="56" t="s">
        <v>221</v>
      </c>
      <c r="K12" s="55">
        <v>8</v>
      </c>
      <c r="L12" s="53">
        <v>68</v>
      </c>
      <c r="M12" s="53">
        <f>137+11</f>
        <v>148</v>
      </c>
      <c r="N12" s="58">
        <v>0.85</v>
      </c>
      <c r="O12" s="58">
        <v>0.13</v>
      </c>
      <c r="P12" s="53" t="s">
        <v>224</v>
      </c>
      <c r="Q12" s="58">
        <v>0.87</v>
      </c>
      <c r="R12" s="58">
        <v>0.8</v>
      </c>
      <c r="S12" s="93">
        <v>0.87</v>
      </c>
      <c r="T12" s="91">
        <v>0.94</v>
      </c>
    </row>
    <row r="13" spans="1:20" ht="16.5" x14ac:dyDescent="0.25">
      <c r="A13" s="55" t="s">
        <v>18</v>
      </c>
      <c r="B13" s="66" t="s">
        <v>25</v>
      </c>
      <c r="C13" s="59" t="s">
        <v>58</v>
      </c>
      <c r="D13" s="59" t="s">
        <v>211</v>
      </c>
      <c r="E13" s="70" t="s">
        <v>21</v>
      </c>
      <c r="F13" s="55">
        <v>9</v>
      </c>
      <c r="G13" s="61" t="s">
        <v>218</v>
      </c>
      <c r="H13" s="55">
        <v>41</v>
      </c>
      <c r="I13" s="56" t="s">
        <v>219</v>
      </c>
      <c r="J13" s="56" t="s">
        <v>221</v>
      </c>
      <c r="K13" s="55">
        <v>8</v>
      </c>
      <c r="L13" s="53">
        <v>62</v>
      </c>
      <c r="M13" s="53">
        <f>127+11</f>
        <v>138</v>
      </c>
      <c r="N13" s="58">
        <v>0.85</v>
      </c>
      <c r="O13" s="58">
        <v>0.13</v>
      </c>
      <c r="P13" s="53" t="s">
        <v>224</v>
      </c>
      <c r="Q13" s="58">
        <v>0.87</v>
      </c>
      <c r="R13" s="58">
        <v>0.8</v>
      </c>
      <c r="S13" s="93">
        <v>0.75</v>
      </c>
      <c r="T13" s="91">
        <v>0.87</v>
      </c>
    </row>
    <row r="14" spans="1:20" ht="16.5" x14ac:dyDescent="0.25">
      <c r="A14" s="55" t="s">
        <v>18</v>
      </c>
      <c r="B14" s="72" t="s">
        <v>27</v>
      </c>
      <c r="C14" s="54" t="s">
        <v>56</v>
      </c>
      <c r="D14" s="59" t="s">
        <v>211</v>
      </c>
      <c r="E14" s="70" t="s">
        <v>21</v>
      </c>
      <c r="F14" s="55">
        <v>9</v>
      </c>
      <c r="G14" s="54" t="s">
        <v>199</v>
      </c>
      <c r="H14" s="55">
        <v>13</v>
      </c>
      <c r="I14" s="56" t="s">
        <v>219</v>
      </c>
      <c r="J14" s="56" t="s">
        <v>221</v>
      </c>
      <c r="K14" s="55">
        <v>8</v>
      </c>
      <c r="L14" s="55">
        <v>58</v>
      </c>
      <c r="M14" s="55">
        <f>104+23+11</f>
        <v>138</v>
      </c>
      <c r="N14" s="58">
        <v>0.85</v>
      </c>
      <c r="O14" s="58">
        <v>0.13</v>
      </c>
      <c r="P14" s="53" t="s">
        <v>224</v>
      </c>
      <c r="Q14" s="58">
        <v>0.87</v>
      </c>
      <c r="R14" s="58">
        <v>0.8</v>
      </c>
      <c r="S14" s="93">
        <v>0.75</v>
      </c>
      <c r="T14" s="91">
        <v>0.87</v>
      </c>
    </row>
    <row r="15" spans="1:20" ht="16.5" x14ac:dyDescent="0.25">
      <c r="A15" s="55" t="s">
        <v>18</v>
      </c>
      <c r="B15" s="72" t="s">
        <v>26</v>
      </c>
      <c r="C15" s="54" t="s">
        <v>26</v>
      </c>
      <c r="D15" s="59" t="s">
        <v>211</v>
      </c>
      <c r="E15" s="70" t="s">
        <v>21</v>
      </c>
      <c r="F15" s="55">
        <v>9</v>
      </c>
      <c r="G15" s="54" t="s">
        <v>200</v>
      </c>
      <c r="H15" s="55">
        <v>13</v>
      </c>
      <c r="I15" s="56" t="s">
        <v>219</v>
      </c>
      <c r="J15" s="56" t="s">
        <v>221</v>
      </c>
      <c r="K15" s="55">
        <v>8</v>
      </c>
      <c r="L15" s="55">
        <v>57</v>
      </c>
      <c r="M15" s="55">
        <f>111+15+11</f>
        <v>137</v>
      </c>
      <c r="N15" s="58">
        <v>0.85</v>
      </c>
      <c r="O15" s="58">
        <v>0.13</v>
      </c>
      <c r="P15" s="53" t="s">
        <v>224</v>
      </c>
      <c r="Q15" s="58">
        <v>0.87</v>
      </c>
      <c r="R15" s="58">
        <v>0.8</v>
      </c>
      <c r="S15" s="93">
        <v>0.75</v>
      </c>
      <c r="T15" s="91">
        <v>0.87</v>
      </c>
    </row>
    <row r="16" spans="1:20" ht="16.5" x14ac:dyDescent="0.25">
      <c r="A16" s="55" t="s">
        <v>18</v>
      </c>
      <c r="B16" s="72" t="s">
        <v>28</v>
      </c>
      <c r="C16" s="54" t="s">
        <v>183</v>
      </c>
      <c r="D16" s="59" t="s">
        <v>211</v>
      </c>
      <c r="E16" s="70" t="s">
        <v>21</v>
      </c>
      <c r="F16" s="55">
        <v>9</v>
      </c>
      <c r="G16" s="54" t="s">
        <v>201</v>
      </c>
      <c r="H16" s="55">
        <v>41</v>
      </c>
      <c r="I16" s="56" t="s">
        <v>219</v>
      </c>
      <c r="J16" s="56" t="s">
        <v>221</v>
      </c>
      <c r="K16" s="55">
        <v>8</v>
      </c>
      <c r="L16" s="55">
        <v>63</v>
      </c>
      <c r="M16" s="55">
        <f>104+23+11</f>
        <v>138</v>
      </c>
      <c r="N16" s="58">
        <v>0.85</v>
      </c>
      <c r="O16" s="58">
        <v>0.13</v>
      </c>
      <c r="P16" s="53" t="s">
        <v>224</v>
      </c>
      <c r="Q16" s="58">
        <v>0.87</v>
      </c>
      <c r="R16" s="58">
        <v>0.8</v>
      </c>
      <c r="S16" s="93">
        <v>0.75</v>
      </c>
      <c r="T16" s="91">
        <v>0.87</v>
      </c>
    </row>
    <row r="17" spans="1:20" ht="16.5" x14ac:dyDescent="0.25">
      <c r="A17" s="55" t="s">
        <v>18</v>
      </c>
      <c r="B17" s="72" t="s">
        <v>142</v>
      </c>
      <c r="C17" s="54" t="s">
        <v>142</v>
      </c>
      <c r="D17" s="59" t="s">
        <v>211</v>
      </c>
      <c r="E17" s="70" t="s">
        <v>21</v>
      </c>
      <c r="F17" s="55">
        <v>9</v>
      </c>
      <c r="G17" s="54" t="s">
        <v>202</v>
      </c>
      <c r="H17" s="55">
        <v>12</v>
      </c>
      <c r="I17" s="56" t="s">
        <v>219</v>
      </c>
      <c r="J17" s="56" t="s">
        <v>221</v>
      </c>
      <c r="K17" s="55">
        <v>8</v>
      </c>
      <c r="L17" s="53">
        <v>65</v>
      </c>
      <c r="M17" s="53">
        <f>106+21+11</f>
        <v>138</v>
      </c>
      <c r="N17" s="58">
        <v>0.85</v>
      </c>
      <c r="O17" s="58">
        <v>0.13</v>
      </c>
      <c r="P17" s="53" t="s">
        <v>224</v>
      </c>
      <c r="Q17" s="58">
        <v>0.87</v>
      </c>
      <c r="R17" s="58">
        <v>0.8</v>
      </c>
      <c r="S17" s="93">
        <v>0.75</v>
      </c>
      <c r="T17" s="91">
        <v>0.87</v>
      </c>
    </row>
    <row r="18" spans="1:20" ht="16.5" x14ac:dyDescent="0.25">
      <c r="A18" s="55" t="s">
        <v>18</v>
      </c>
      <c r="B18" s="72" t="s">
        <v>25</v>
      </c>
      <c r="C18" s="59" t="s">
        <v>58</v>
      </c>
      <c r="D18" s="59" t="s">
        <v>212</v>
      </c>
      <c r="E18" s="70" t="s">
        <v>21</v>
      </c>
      <c r="F18" s="55">
        <v>6</v>
      </c>
      <c r="G18" s="54" t="s">
        <v>203</v>
      </c>
      <c r="H18" s="69">
        <v>44</v>
      </c>
      <c r="I18" s="56" t="s">
        <v>220</v>
      </c>
      <c r="J18" s="56" t="s">
        <v>222</v>
      </c>
      <c r="K18" s="55">
        <v>3</v>
      </c>
      <c r="L18" s="55">
        <v>38</v>
      </c>
      <c r="M18" s="55">
        <f>55+13+1</f>
        <v>69</v>
      </c>
      <c r="N18" s="58">
        <v>0.85</v>
      </c>
      <c r="O18" s="58">
        <v>0.13</v>
      </c>
      <c r="P18" s="55" t="s">
        <v>196</v>
      </c>
      <c r="Q18" s="58">
        <v>0.87</v>
      </c>
      <c r="R18" s="58">
        <v>0.8</v>
      </c>
      <c r="S18" s="82"/>
      <c r="T18" s="42"/>
    </row>
    <row r="19" spans="1:20" ht="16.5" x14ac:dyDescent="0.25">
      <c r="A19" s="55" t="s">
        <v>18</v>
      </c>
      <c r="B19" s="72" t="s">
        <v>25</v>
      </c>
      <c r="C19" s="59" t="s">
        <v>58</v>
      </c>
      <c r="D19" s="59" t="s">
        <v>213</v>
      </c>
      <c r="E19" s="70" t="s">
        <v>21</v>
      </c>
      <c r="F19" s="55">
        <v>6</v>
      </c>
      <c r="G19" s="54" t="s">
        <v>204</v>
      </c>
      <c r="H19" s="69">
        <v>20</v>
      </c>
      <c r="I19" s="56" t="s">
        <v>220</v>
      </c>
      <c r="J19" s="56" t="s">
        <v>223</v>
      </c>
      <c r="K19" s="55">
        <v>5</v>
      </c>
      <c r="L19" s="55">
        <v>39</v>
      </c>
      <c r="M19" s="55">
        <v>72</v>
      </c>
      <c r="N19" s="58">
        <v>0.85</v>
      </c>
      <c r="O19" s="58">
        <v>0.13</v>
      </c>
      <c r="P19" s="55" t="s">
        <v>164</v>
      </c>
      <c r="Q19" s="58">
        <v>0.87</v>
      </c>
      <c r="R19" s="58">
        <v>0.8</v>
      </c>
      <c r="S19" s="82"/>
      <c r="T19" s="42"/>
    </row>
    <row r="20" spans="1:20" ht="16.5" x14ac:dyDescent="0.25">
      <c r="A20" s="55" t="s">
        <v>18</v>
      </c>
      <c r="B20" s="72" t="s">
        <v>25</v>
      </c>
      <c r="C20" s="59" t="s">
        <v>58</v>
      </c>
      <c r="D20" s="59" t="s">
        <v>187</v>
      </c>
      <c r="E20" s="70" t="s">
        <v>21</v>
      </c>
      <c r="F20" s="55">
        <v>6</v>
      </c>
      <c r="G20" s="54" t="s">
        <v>205</v>
      </c>
      <c r="H20" s="69">
        <v>12</v>
      </c>
      <c r="I20" s="56" t="s">
        <v>220</v>
      </c>
      <c r="J20" s="88" t="s">
        <v>226</v>
      </c>
      <c r="K20" s="55">
        <v>8</v>
      </c>
      <c r="L20" s="53">
        <v>62</v>
      </c>
      <c r="M20" s="53">
        <f>127+11</f>
        <v>138</v>
      </c>
      <c r="N20" s="58">
        <v>0.85</v>
      </c>
      <c r="O20" s="58">
        <v>0.13</v>
      </c>
      <c r="P20" s="55" t="s">
        <v>195</v>
      </c>
      <c r="Q20" s="58">
        <v>0.87</v>
      </c>
      <c r="R20" s="58">
        <v>0.8</v>
      </c>
      <c r="S20" s="82"/>
      <c r="T20" s="42"/>
    </row>
    <row r="21" spans="1:20" ht="16.5" x14ac:dyDescent="0.25">
      <c r="A21" s="55" t="s">
        <v>18</v>
      </c>
      <c r="B21" s="72" t="s">
        <v>24</v>
      </c>
      <c r="C21" s="54" t="s">
        <v>24</v>
      </c>
      <c r="D21" s="59" t="s">
        <v>212</v>
      </c>
      <c r="E21" s="70" t="s">
        <v>21</v>
      </c>
      <c r="F21" s="55">
        <v>6</v>
      </c>
      <c r="G21" s="54" t="s">
        <v>206</v>
      </c>
      <c r="H21" s="69">
        <v>35</v>
      </c>
      <c r="I21" s="56" t="s">
        <v>220</v>
      </c>
      <c r="J21" s="56" t="s">
        <v>222</v>
      </c>
      <c r="K21" s="55">
        <v>3</v>
      </c>
      <c r="L21" s="55">
        <v>25</v>
      </c>
      <c r="M21" s="55">
        <f>46+11</f>
        <v>57</v>
      </c>
      <c r="N21" s="58">
        <v>0.85</v>
      </c>
      <c r="O21" s="58">
        <v>0.13</v>
      </c>
      <c r="P21" s="55" t="s">
        <v>196</v>
      </c>
      <c r="Q21" s="58">
        <v>0.87</v>
      </c>
      <c r="R21" s="58">
        <v>0.8</v>
      </c>
      <c r="S21" s="82"/>
      <c r="T21" s="42"/>
    </row>
    <row r="22" spans="1:20" ht="16.5" x14ac:dyDescent="0.25">
      <c r="A22" s="55" t="s">
        <v>18</v>
      </c>
      <c r="B22" s="72" t="s">
        <v>24</v>
      </c>
      <c r="C22" s="54" t="s">
        <v>24</v>
      </c>
      <c r="D22" s="59" t="s">
        <v>213</v>
      </c>
      <c r="E22" s="70" t="s">
        <v>21</v>
      </c>
      <c r="F22" s="55">
        <v>6</v>
      </c>
      <c r="G22" s="54" t="s">
        <v>207</v>
      </c>
      <c r="H22" s="69">
        <v>6</v>
      </c>
      <c r="I22" s="56" t="s">
        <v>220</v>
      </c>
      <c r="J22" s="56" t="s">
        <v>223</v>
      </c>
      <c r="K22" s="55">
        <v>5</v>
      </c>
      <c r="L22" s="55">
        <v>33</v>
      </c>
      <c r="M22" s="55">
        <f>64+11</f>
        <v>75</v>
      </c>
      <c r="N22" s="58">
        <v>0.85</v>
      </c>
      <c r="O22" s="58">
        <v>0.13</v>
      </c>
      <c r="P22" s="55" t="s">
        <v>164</v>
      </c>
      <c r="Q22" s="58">
        <v>0.87</v>
      </c>
      <c r="R22" s="58">
        <v>0.8</v>
      </c>
      <c r="S22" s="82"/>
      <c r="T22" s="42"/>
    </row>
    <row r="23" spans="1:20" ht="16.5" x14ac:dyDescent="0.25">
      <c r="A23" s="55" t="s">
        <v>18</v>
      </c>
      <c r="B23" s="72" t="s">
        <v>26</v>
      </c>
      <c r="C23" s="54" t="s">
        <v>26</v>
      </c>
      <c r="D23" s="59" t="s">
        <v>213</v>
      </c>
      <c r="E23" s="70" t="s">
        <v>131</v>
      </c>
      <c r="F23" s="55">
        <v>6</v>
      </c>
      <c r="G23" s="54" t="s">
        <v>208</v>
      </c>
      <c r="H23" s="69">
        <v>43</v>
      </c>
      <c r="I23" s="56" t="s">
        <v>220</v>
      </c>
      <c r="J23" s="56" t="s">
        <v>223</v>
      </c>
      <c r="K23" s="55">
        <v>5</v>
      </c>
      <c r="L23" s="55">
        <f>9+9+10+9+5</f>
        <v>42</v>
      </c>
      <c r="M23" s="55">
        <f>82+12</f>
        <v>94</v>
      </c>
      <c r="N23" s="58">
        <v>0.85</v>
      </c>
      <c r="O23" s="58">
        <v>0.13</v>
      </c>
      <c r="P23" s="55" t="s">
        <v>164</v>
      </c>
      <c r="Q23" s="58">
        <v>0.87</v>
      </c>
      <c r="R23" s="58">
        <v>0.8</v>
      </c>
      <c r="S23" s="82"/>
      <c r="T23" s="42"/>
    </row>
    <row r="24" spans="1:20" ht="16.5" x14ac:dyDescent="0.25">
      <c r="A24" s="55" t="s">
        <v>18</v>
      </c>
      <c r="B24" s="72" t="s">
        <v>26</v>
      </c>
      <c r="C24" s="54" t="s">
        <v>26</v>
      </c>
      <c r="D24" s="59" t="s">
        <v>212</v>
      </c>
      <c r="E24" s="70" t="s">
        <v>131</v>
      </c>
      <c r="F24" s="55">
        <v>6</v>
      </c>
      <c r="G24" s="54" t="s">
        <v>209</v>
      </c>
      <c r="H24" s="69">
        <v>55</v>
      </c>
      <c r="I24" s="56" t="s">
        <v>220</v>
      </c>
      <c r="J24" s="56" t="s">
        <v>222</v>
      </c>
      <c r="K24" s="55">
        <v>3</v>
      </c>
      <c r="L24" s="55">
        <f>21+13</f>
        <v>34</v>
      </c>
      <c r="M24" s="55">
        <f>55+12</f>
        <v>67</v>
      </c>
      <c r="N24" s="58">
        <v>0.85</v>
      </c>
      <c r="O24" s="58">
        <v>0.13</v>
      </c>
      <c r="P24" s="55" t="s">
        <v>196</v>
      </c>
      <c r="Q24" s="58">
        <v>0.87</v>
      </c>
      <c r="R24" s="58">
        <v>0.8</v>
      </c>
      <c r="S24" s="82"/>
      <c r="T24" s="42"/>
    </row>
    <row r="25" spans="1:20" ht="16.5" x14ac:dyDescent="0.25">
      <c r="A25" s="55" t="s">
        <v>18</v>
      </c>
      <c r="B25" s="72" t="s">
        <v>26</v>
      </c>
      <c r="C25" s="54" t="s">
        <v>26</v>
      </c>
      <c r="D25" s="59" t="s">
        <v>211</v>
      </c>
      <c r="E25" s="70" t="s">
        <v>131</v>
      </c>
      <c r="F25" s="55">
        <v>6</v>
      </c>
      <c r="G25" s="54" t="s">
        <v>210</v>
      </c>
      <c r="H25" s="69">
        <v>41</v>
      </c>
      <c r="I25" s="56" t="s">
        <v>220</v>
      </c>
      <c r="J25" s="88" t="s">
        <v>226</v>
      </c>
      <c r="K25" s="89">
        <v>8</v>
      </c>
      <c r="L25" s="89">
        <v>57</v>
      </c>
      <c r="M25" s="89">
        <f>115+12+11</f>
        <v>138</v>
      </c>
      <c r="N25" s="58">
        <v>0.85</v>
      </c>
      <c r="O25" s="58">
        <v>0.13</v>
      </c>
      <c r="P25" s="55" t="s">
        <v>195</v>
      </c>
      <c r="Q25" s="58">
        <v>0.87</v>
      </c>
      <c r="R25" s="58">
        <v>0.8</v>
      </c>
      <c r="S25" s="82"/>
      <c r="T25" s="42"/>
    </row>
  </sheetData>
  <mergeCells count="20">
    <mergeCell ref="M7:M8"/>
    <mergeCell ref="N7:N8"/>
    <mergeCell ref="P7:P8"/>
    <mergeCell ref="O7:O8"/>
    <mergeCell ref="A4:T4"/>
    <mergeCell ref="A5:T5"/>
    <mergeCell ref="S7:S8"/>
    <mergeCell ref="T7:T8"/>
    <mergeCell ref="Q7:Q8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</mergeCells>
  <conditionalFormatting sqref="G9:G25">
    <cfRule type="expression" dxfId="7" priority="8">
      <formula>OR(CELL("col")=COLUMN(),CELL("row")=ROW())</formula>
    </cfRule>
  </conditionalFormatting>
  <conditionalFormatting sqref="D9:D17">
    <cfRule type="expression" dxfId="6" priority="7">
      <formula>OR(CELL("col")=COLUMN(),CELL("row")=ROW())</formula>
    </cfRule>
  </conditionalFormatting>
  <conditionalFormatting sqref="D18:D25">
    <cfRule type="expression" dxfId="5" priority="6">
      <formula>OR(CELL("col")=COLUMN(),CELL("row")=ROW())</formula>
    </cfRule>
  </conditionalFormatting>
  <conditionalFormatting sqref="E9:E17">
    <cfRule type="expression" dxfId="4" priority="5">
      <formula>OR(CELL("col")=COLUMN(),CELL("row")=ROW())</formula>
    </cfRule>
  </conditionalFormatting>
  <conditionalFormatting sqref="E18:E25">
    <cfRule type="expression" dxfId="3" priority="4">
      <formula>OR(CELL("col")=COLUMN(),CELL("row")=ROW())</formula>
    </cfRule>
  </conditionalFormatting>
  <conditionalFormatting sqref="B9:B25">
    <cfRule type="expression" dxfId="2" priority="3">
      <formula>OR(CELL("col")=COLUMN(),CELL("row")=ROW())</formula>
    </cfRule>
  </conditionalFormatting>
  <conditionalFormatting sqref="C9:C25">
    <cfRule type="expression" dxfId="1" priority="2">
      <formula>OR(CELL("col")=COLUMN(),CELL("row")=ROW())</formula>
    </cfRule>
  </conditionalFormatting>
  <conditionalFormatting sqref="H18:H25">
    <cfRule type="expression" dxfId="0" priority="1">
      <formula>OR(CELL("col")=COLUMN(),CELL("row")=ROW())</formula>
    </cfRule>
  </conditionalFormatting>
  <pageMargins left="0.7" right="0.7" top="0.75" bottom="0.75" header="0.3" footer="0.3"/>
  <pageSetup scale="5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23"/>
  <sheetViews>
    <sheetView workbookViewId="0">
      <selection activeCell="E36" sqref="E36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3.42578125" customWidth="1"/>
  </cols>
  <sheetData>
    <row r="4" spans="1:18" ht="20.25" x14ac:dyDescent="0.3">
      <c r="A4" s="132" t="s">
        <v>40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20.25" x14ac:dyDescent="0.3">
      <c r="A5" s="132" t="s">
        <v>77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15.75" thickBot="1" x14ac:dyDescent="0.3"/>
    <row r="7" spans="1:18" ht="22.5" customHeight="1" thickBot="1" x14ac:dyDescent="0.3">
      <c r="A7" s="139" t="s">
        <v>0</v>
      </c>
      <c r="B7" s="143" t="s">
        <v>1</v>
      </c>
      <c r="C7" s="145" t="s">
        <v>45</v>
      </c>
      <c r="D7" s="139" t="s">
        <v>2</v>
      </c>
      <c r="E7" s="139" t="s">
        <v>3</v>
      </c>
      <c r="F7" s="139" t="s">
        <v>4</v>
      </c>
      <c r="G7" s="145" t="s">
        <v>46</v>
      </c>
      <c r="H7" s="139" t="s">
        <v>5</v>
      </c>
      <c r="I7" s="147" t="s">
        <v>6</v>
      </c>
      <c r="J7" s="148"/>
      <c r="K7" s="149"/>
      <c r="L7" s="141" t="s">
        <v>7</v>
      </c>
      <c r="M7" s="141" t="s">
        <v>8</v>
      </c>
      <c r="N7" s="139" t="s">
        <v>9</v>
      </c>
      <c r="O7" s="139" t="s">
        <v>10</v>
      </c>
      <c r="P7" s="1" t="s">
        <v>11</v>
      </c>
      <c r="Q7" s="141" t="s">
        <v>13</v>
      </c>
      <c r="R7" s="141" t="s">
        <v>14</v>
      </c>
    </row>
    <row r="8" spans="1:18" ht="15.75" thickBot="1" x14ac:dyDescent="0.3">
      <c r="A8" s="140"/>
      <c r="B8" s="144"/>
      <c r="C8" s="146"/>
      <c r="D8" s="140"/>
      <c r="E8" s="140"/>
      <c r="F8" s="140"/>
      <c r="G8" s="146"/>
      <c r="H8" s="140"/>
      <c r="I8" s="2" t="s">
        <v>15</v>
      </c>
      <c r="J8" s="2" t="s">
        <v>16</v>
      </c>
      <c r="K8" s="3" t="s">
        <v>17</v>
      </c>
      <c r="L8" s="142"/>
      <c r="M8" s="142"/>
      <c r="N8" s="140"/>
      <c r="O8" s="140"/>
      <c r="P8" s="2" t="s">
        <v>12</v>
      </c>
      <c r="Q8" s="142"/>
      <c r="R8" s="142"/>
    </row>
    <row r="9" spans="1:18" ht="15.75" thickBot="1" x14ac:dyDescent="0.3">
      <c r="A9" s="5" t="s">
        <v>18</v>
      </c>
      <c r="B9" s="9" t="s">
        <v>19</v>
      </c>
      <c r="C9" s="9" t="s">
        <v>19</v>
      </c>
      <c r="D9" s="6" t="s">
        <v>20</v>
      </c>
      <c r="E9" s="6" t="s">
        <v>21</v>
      </c>
      <c r="F9" s="4"/>
      <c r="G9" s="4"/>
      <c r="H9" s="6"/>
      <c r="I9" s="11"/>
      <c r="J9" s="12"/>
      <c r="K9" s="4"/>
      <c r="L9" s="4"/>
      <c r="M9" s="4"/>
      <c r="N9" s="6"/>
      <c r="O9" s="6"/>
      <c r="P9" s="6"/>
      <c r="Q9" s="6"/>
      <c r="R9" s="6"/>
    </row>
    <row r="10" spans="1:18" ht="26.25" thickBot="1" x14ac:dyDescent="0.3">
      <c r="A10" s="7" t="s">
        <v>18</v>
      </c>
      <c r="B10" s="8" t="s">
        <v>23</v>
      </c>
      <c r="C10" s="8" t="s">
        <v>73</v>
      </c>
      <c r="D10" s="4" t="s">
        <v>20</v>
      </c>
      <c r="E10" s="4" t="s">
        <v>21</v>
      </c>
      <c r="F10" s="4"/>
      <c r="G10" s="4"/>
      <c r="H10" s="4"/>
      <c r="I10" s="11"/>
      <c r="J10" s="12"/>
      <c r="K10" s="4"/>
      <c r="L10" s="4"/>
      <c r="M10" s="4"/>
      <c r="N10" s="4"/>
      <c r="O10" s="4"/>
      <c r="P10" s="4"/>
      <c r="Q10" s="4"/>
      <c r="R10" s="4"/>
    </row>
    <row r="11" spans="1:18" ht="15.75" thickBot="1" x14ac:dyDescent="0.3">
      <c r="A11" s="7" t="s">
        <v>18</v>
      </c>
      <c r="B11" s="8" t="s">
        <v>24</v>
      </c>
      <c r="C11" s="8" t="s">
        <v>65</v>
      </c>
      <c r="D11" s="4" t="s">
        <v>20</v>
      </c>
      <c r="E11" s="4" t="s">
        <v>21</v>
      </c>
      <c r="F11" s="4"/>
      <c r="G11" s="4"/>
      <c r="H11" s="4"/>
      <c r="I11" s="11"/>
      <c r="J11" s="12"/>
      <c r="K11" s="4"/>
      <c r="L11" s="4"/>
      <c r="M11" s="4"/>
      <c r="N11" s="4"/>
      <c r="O11" s="4"/>
      <c r="P11" s="4"/>
      <c r="Q11" s="4"/>
      <c r="R11" s="4"/>
    </row>
    <row r="12" spans="1:18" ht="39" thickBot="1" x14ac:dyDescent="0.3">
      <c r="A12" s="7" t="s">
        <v>18</v>
      </c>
      <c r="B12" s="8" t="s">
        <v>25</v>
      </c>
      <c r="C12" s="8" t="s">
        <v>51</v>
      </c>
      <c r="D12" s="4" t="s">
        <v>20</v>
      </c>
      <c r="E12" s="4" t="s">
        <v>21</v>
      </c>
      <c r="F12" s="4"/>
      <c r="G12" s="4"/>
      <c r="H12" s="4"/>
      <c r="I12" s="11"/>
      <c r="J12" s="12"/>
      <c r="K12" s="4"/>
      <c r="L12" s="4"/>
      <c r="M12" s="4"/>
      <c r="N12" s="4"/>
      <c r="O12" s="4"/>
      <c r="P12" s="4"/>
      <c r="Q12" s="4"/>
      <c r="R12" s="4"/>
    </row>
    <row r="13" spans="1:18" ht="15.75" thickBot="1" x14ac:dyDescent="0.3">
      <c r="A13" s="7" t="s">
        <v>18</v>
      </c>
      <c r="B13" s="8" t="s">
        <v>26</v>
      </c>
      <c r="C13" s="8" t="s">
        <v>55</v>
      </c>
      <c r="D13" s="4" t="s">
        <v>20</v>
      </c>
      <c r="E13" s="4" t="s">
        <v>21</v>
      </c>
      <c r="F13" s="4"/>
      <c r="G13" s="4"/>
      <c r="H13" s="4"/>
      <c r="I13" s="11"/>
      <c r="J13" s="12"/>
      <c r="K13" s="4"/>
      <c r="L13" s="4"/>
      <c r="M13" s="4"/>
      <c r="N13" s="4"/>
      <c r="O13" s="4"/>
      <c r="P13" s="4"/>
      <c r="Q13" s="4"/>
      <c r="R13" s="4"/>
    </row>
    <row r="14" spans="1:18" ht="15.75" thickBot="1" x14ac:dyDescent="0.3">
      <c r="A14" s="7" t="s">
        <v>18</v>
      </c>
      <c r="B14" s="8" t="s">
        <v>27</v>
      </c>
      <c r="C14" s="8" t="s">
        <v>56</v>
      </c>
      <c r="D14" s="4" t="s">
        <v>20</v>
      </c>
      <c r="E14" s="4" t="s">
        <v>21</v>
      </c>
      <c r="F14" s="4"/>
      <c r="G14" s="4"/>
      <c r="H14" s="4"/>
      <c r="I14" s="11"/>
      <c r="J14" s="12"/>
      <c r="K14" s="4"/>
      <c r="L14" s="4"/>
      <c r="M14" s="4"/>
      <c r="N14" s="4"/>
      <c r="O14" s="4"/>
      <c r="P14" s="4"/>
      <c r="Q14" s="4"/>
      <c r="R14" s="4"/>
    </row>
    <row r="15" spans="1:18" ht="15.75" thickBot="1" x14ac:dyDescent="0.3">
      <c r="A15" s="7" t="s">
        <v>18</v>
      </c>
      <c r="B15" s="8" t="s">
        <v>28</v>
      </c>
      <c r="C15" s="8" t="s">
        <v>57</v>
      </c>
      <c r="D15" s="4" t="s">
        <v>20</v>
      </c>
      <c r="E15" s="4" t="s">
        <v>21</v>
      </c>
      <c r="F15" s="4"/>
      <c r="G15" s="4"/>
      <c r="H15" s="4"/>
      <c r="I15" s="11"/>
      <c r="J15" s="12"/>
      <c r="K15" s="4"/>
      <c r="L15" s="4"/>
      <c r="M15" s="4"/>
      <c r="N15" s="4"/>
      <c r="O15" s="4"/>
      <c r="P15" s="4"/>
      <c r="Q15" s="4"/>
      <c r="R15" s="4"/>
    </row>
    <row r="16" spans="1:18" ht="15.75" thickBot="1" x14ac:dyDescent="0.3">
      <c r="A16" s="7" t="s">
        <v>18</v>
      </c>
      <c r="B16" s="8" t="s">
        <v>25</v>
      </c>
      <c r="C16" s="8" t="s">
        <v>58</v>
      </c>
      <c r="D16" s="4" t="s">
        <v>29</v>
      </c>
      <c r="E16" s="4" t="s">
        <v>21</v>
      </c>
      <c r="F16" s="4"/>
      <c r="G16" s="4"/>
      <c r="H16" s="4"/>
      <c r="I16" s="11"/>
      <c r="J16" s="13"/>
      <c r="K16" s="4"/>
      <c r="L16" s="4"/>
      <c r="M16" s="4"/>
      <c r="N16" s="4"/>
      <c r="O16" s="4"/>
      <c r="P16" s="4"/>
      <c r="Q16" s="4"/>
      <c r="R16" s="4"/>
    </row>
    <row r="17" spans="1:18" ht="15.75" thickBot="1" x14ac:dyDescent="0.3">
      <c r="A17" s="7" t="s">
        <v>31</v>
      </c>
      <c r="B17" s="8" t="s">
        <v>32</v>
      </c>
      <c r="C17" s="8" t="s">
        <v>59</v>
      </c>
      <c r="D17" s="4" t="s">
        <v>20</v>
      </c>
      <c r="E17" s="4" t="s">
        <v>21</v>
      </c>
      <c r="F17" s="4"/>
      <c r="G17" s="4"/>
      <c r="H17" s="4"/>
      <c r="I17" s="11"/>
      <c r="J17" s="14"/>
      <c r="K17" s="4"/>
      <c r="L17" s="4"/>
      <c r="M17" s="4"/>
      <c r="N17" s="4"/>
      <c r="O17" s="4"/>
      <c r="P17" s="4"/>
      <c r="Q17" s="4"/>
      <c r="R17" s="4"/>
    </row>
    <row r="18" spans="1:18" ht="15.75" thickBot="1" x14ac:dyDescent="0.3">
      <c r="A18" s="7" t="s">
        <v>31</v>
      </c>
      <c r="B18" s="8" t="s">
        <v>34</v>
      </c>
      <c r="C18" s="8" t="s">
        <v>60</v>
      </c>
      <c r="D18" s="4" t="s">
        <v>20</v>
      </c>
      <c r="E18" s="4" t="s">
        <v>21</v>
      </c>
      <c r="F18" s="4"/>
      <c r="G18" s="4"/>
      <c r="H18" s="4"/>
      <c r="I18" s="11"/>
      <c r="J18" s="14"/>
      <c r="K18" s="4"/>
      <c r="L18" s="4"/>
      <c r="M18" s="4"/>
      <c r="N18" s="4"/>
      <c r="O18" s="4"/>
      <c r="P18" s="4"/>
      <c r="Q18" s="4"/>
      <c r="R18" s="4"/>
    </row>
    <row r="19" spans="1:18" ht="15.75" thickBot="1" x14ac:dyDescent="0.3">
      <c r="A19" s="7" t="s">
        <v>31</v>
      </c>
      <c r="B19" s="8" t="s">
        <v>25</v>
      </c>
      <c r="C19" s="8" t="s">
        <v>58</v>
      </c>
      <c r="D19" s="4" t="s">
        <v>20</v>
      </c>
      <c r="E19" s="4" t="s">
        <v>21</v>
      </c>
      <c r="F19" s="4"/>
      <c r="G19" s="4"/>
      <c r="H19" s="4"/>
      <c r="I19" s="11"/>
      <c r="J19" s="14"/>
      <c r="K19" s="4"/>
      <c r="L19" s="4"/>
      <c r="M19" s="4"/>
      <c r="N19" s="4"/>
      <c r="O19" s="4"/>
      <c r="P19" s="4"/>
      <c r="Q19" s="4"/>
      <c r="R19" s="4"/>
    </row>
    <row r="20" spans="1:18" ht="15.75" thickBot="1" x14ac:dyDescent="0.3">
      <c r="A20" s="7" t="s">
        <v>31</v>
      </c>
      <c r="B20" s="8" t="s">
        <v>36</v>
      </c>
      <c r="C20" s="8" t="s">
        <v>61</v>
      </c>
      <c r="D20" s="4" t="s">
        <v>20</v>
      </c>
      <c r="E20" s="4" t="s">
        <v>21</v>
      </c>
      <c r="F20" s="4"/>
      <c r="G20" s="4"/>
      <c r="H20" s="4"/>
      <c r="I20" s="11"/>
      <c r="J20" s="14"/>
      <c r="K20" s="4"/>
      <c r="L20" s="4"/>
      <c r="M20" s="4"/>
      <c r="N20" s="4"/>
      <c r="O20" s="4"/>
      <c r="P20" s="4"/>
      <c r="Q20" s="4"/>
      <c r="R20" s="4"/>
    </row>
    <row r="21" spans="1:18" ht="15.75" thickBot="1" x14ac:dyDescent="0.3">
      <c r="A21" s="7" t="s">
        <v>31</v>
      </c>
      <c r="B21" s="8" t="s">
        <v>37</v>
      </c>
      <c r="C21" s="8" t="s">
        <v>62</v>
      </c>
      <c r="D21" s="4" t="s">
        <v>20</v>
      </c>
      <c r="E21" s="4" t="s">
        <v>21</v>
      </c>
      <c r="F21" s="4"/>
      <c r="G21" s="4"/>
      <c r="H21" s="4"/>
      <c r="I21" s="11"/>
      <c r="J21" s="14"/>
      <c r="K21" s="4"/>
      <c r="L21" s="4"/>
      <c r="M21" s="4"/>
      <c r="N21" s="4"/>
      <c r="O21" s="4"/>
      <c r="P21" s="4"/>
      <c r="Q21" s="4"/>
      <c r="R21" s="4"/>
    </row>
    <row r="22" spans="1:18" ht="15.75" thickBot="1" x14ac:dyDescent="0.3">
      <c r="A22" s="7" t="s">
        <v>31</v>
      </c>
      <c r="B22" s="8" t="s">
        <v>38</v>
      </c>
      <c r="C22" s="8" t="s">
        <v>63</v>
      </c>
      <c r="D22" s="4" t="s">
        <v>20</v>
      </c>
      <c r="E22" s="4" t="s">
        <v>21</v>
      </c>
      <c r="F22" s="4"/>
      <c r="G22" s="4"/>
      <c r="H22" s="4"/>
      <c r="I22" s="11"/>
      <c r="J22" s="14"/>
      <c r="K22" s="4"/>
      <c r="L22" s="4"/>
      <c r="M22" s="4"/>
      <c r="N22" s="4"/>
      <c r="O22" s="4"/>
      <c r="P22" s="4"/>
      <c r="Q22" s="4"/>
      <c r="R22" s="4"/>
    </row>
    <row r="23" spans="1:18" ht="15.75" thickBot="1" x14ac:dyDescent="0.3">
      <c r="A23" s="7" t="s">
        <v>31</v>
      </c>
      <c r="B23" s="8" t="s">
        <v>39</v>
      </c>
      <c r="C23" s="8" t="s">
        <v>64</v>
      </c>
      <c r="D23" s="4" t="s">
        <v>20</v>
      </c>
      <c r="E23" s="4" t="s">
        <v>21</v>
      </c>
      <c r="F23" s="4"/>
      <c r="G23" s="4"/>
      <c r="H23" s="4"/>
      <c r="I23" s="11"/>
      <c r="J23" s="14"/>
      <c r="K23" s="4"/>
      <c r="L23" s="4"/>
      <c r="M23" s="4"/>
      <c r="N23" s="4"/>
      <c r="O23" s="4"/>
      <c r="P23" s="4"/>
      <c r="Q23" s="4"/>
      <c r="R23" s="4"/>
    </row>
  </sheetData>
  <mergeCells count="17">
    <mergeCell ref="N7:N8"/>
    <mergeCell ref="O7:O8"/>
    <mergeCell ref="Q7:Q8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  <mergeCell ref="M7:M8"/>
  </mergeCells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MAU DANG KY KHTK</vt:lpstr>
      <vt:lpstr>TONG HOP KET QUA THUC HIEN</vt:lpstr>
      <vt:lpstr>2015</vt:lpstr>
      <vt:lpstr>2016</vt:lpstr>
      <vt:lpstr>2017</vt:lpstr>
      <vt:lpstr>2018</vt:lpstr>
      <vt:lpstr>2019</vt:lpstr>
      <vt:lpstr>2020</vt:lpstr>
      <vt:lpstr>2021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2021-07-20T07:37:12Z</cp:lastPrinted>
  <dcterms:created xsi:type="dcterms:W3CDTF">2021-04-30T02:10:02Z</dcterms:created>
  <dcterms:modified xsi:type="dcterms:W3CDTF">2021-08-23T08:45:15Z</dcterms:modified>
</cp:coreProperties>
</file>